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I:\Confidential Financial Statements\CFS 2023\"/>
    </mc:Choice>
  </mc:AlternateContent>
  <xr:revisionPtr revIDLastSave="0" documentId="13_ncr:1_{881F5A85-703F-441E-A90B-A0E2359574CC}" xr6:coauthVersionLast="47" xr6:coauthVersionMax="47" xr10:uidLastSave="{00000000-0000-0000-0000-000000000000}"/>
  <bookViews>
    <workbookView xWindow="28680" yWindow="-270" windowWidth="29040" windowHeight="15840" tabRatio="697" xr2:uid="{00000000-000D-0000-FFFF-FFFF00000000}"/>
  </bookViews>
  <sheets>
    <sheet name="INSTRUCTIONS" sheetId="8" r:id="rId1"/>
    <sheet name="Data Entry" sheetId="2" r:id="rId2"/>
    <sheet name="COVID-19" sheetId="14" r:id="rId3"/>
    <sheet name="Restricted &amp; Debt Recon" sheetId="13" r:id="rId4"/>
    <sheet name="Explanations" sheetId="7" r:id="rId5"/>
    <sheet name="Balance Sheet" sheetId="15" r:id="rId6"/>
    <sheet name="P&amp;L" sheetId="3" r:id="rId7"/>
    <sheet name="School" sheetId="6" r:id="rId8"/>
    <sheet name="Assessment" sheetId="5" r:id="rId9"/>
    <sheet name="Sample Letter" sheetId="12" r:id="rId10"/>
  </sheets>
  <definedNames>
    <definedName name="_Hlt45439745" localSheetId="0">INSTRUCTIONS!#REF!</definedName>
    <definedName name="_xlnm.Print_Area" localSheetId="5">'Balance Sheet'!$A$1:$K$46</definedName>
    <definedName name="_xlnm.Print_Area" localSheetId="2">'COVID-19'!$A$1:$G$53</definedName>
    <definedName name="_xlnm.Print_Area" localSheetId="1">'Data Entry'!$A$1:$P$235</definedName>
    <definedName name="_xlnm.Print_Area" localSheetId="4">Explanations!$A$1:$G$62</definedName>
    <definedName name="_xlnm.Print_Area" localSheetId="0">INSTRUCTIONS!$A$1:$A$139</definedName>
    <definedName name="_xlnm.Print_Area" localSheetId="6">'P&amp;L'!$A$1:$R$67</definedName>
    <definedName name="_xlnm.Print_Area" localSheetId="3">'Restricted &amp; Debt Recon'!$A$1:$H$43</definedName>
    <definedName name="_xlnm.Print_Area" localSheetId="7">School!$A$1:$J$40</definedName>
    <definedName name="_xlnm.Print_Titles" localSheetId="1">'Data Entry'!$10:$11</definedName>
    <definedName name="Schools">'Data Entry'!$H$3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13" l="1"/>
  <c r="I13" i="15"/>
  <c r="I19" i="15"/>
  <c r="C17" i="13" l="1"/>
  <c r="P65" i="3"/>
  <c r="P64" i="3"/>
  <c r="E7" i="5"/>
  <c r="J17" i="15" l="1"/>
  <c r="I19" i="3" l="1"/>
  <c r="I44" i="3"/>
  <c r="I44" i="15"/>
  <c r="I42" i="15"/>
  <c r="D81" i="2"/>
  <c r="E81" i="2"/>
  <c r="F81" i="2"/>
  <c r="G81" i="2"/>
  <c r="H81" i="2"/>
  <c r="I81" i="2"/>
  <c r="J81" i="2"/>
  <c r="K81" i="2"/>
  <c r="L81" i="2"/>
  <c r="M81" i="2"/>
  <c r="N81" i="2"/>
  <c r="O81" i="2"/>
  <c r="C81" i="2"/>
  <c r="K59" i="2"/>
  <c r="K89" i="2"/>
  <c r="L59" i="2"/>
  <c r="O59" i="2"/>
  <c r="P95" i="2"/>
  <c r="I14" i="15"/>
  <c r="I12" i="15"/>
  <c r="P64" i="2"/>
  <c r="P71" i="2"/>
  <c r="J2" i="15"/>
  <c r="B8" i="15"/>
  <c r="B4" i="15"/>
  <c r="B3" i="15"/>
  <c r="N59" i="2"/>
  <c r="M59" i="2"/>
  <c r="J59" i="2"/>
  <c r="I59" i="2"/>
  <c r="H59" i="2"/>
  <c r="G59" i="2"/>
  <c r="F59" i="2"/>
  <c r="E59" i="2"/>
  <c r="D59" i="2"/>
  <c r="C59" i="2"/>
  <c r="L98" i="2" l="1"/>
  <c r="L100" i="2" s="1"/>
  <c r="L103" i="2" s="1"/>
  <c r="J15" i="15"/>
  <c r="I26" i="15"/>
  <c r="B19" i="14"/>
  <c r="J29" i="6"/>
  <c r="J12" i="6"/>
  <c r="R20" i="3"/>
  <c r="R23" i="3" s="1"/>
  <c r="O89" i="2"/>
  <c r="O91" i="2" s="1"/>
  <c r="N65" i="3"/>
  <c r="N64" i="3"/>
  <c r="L65" i="3"/>
  <c r="L64" i="3"/>
  <c r="I65" i="3"/>
  <c r="I64" i="3"/>
  <c r="B3" i="6"/>
  <c r="B3" i="3"/>
  <c r="A3" i="7"/>
  <c r="F22" i="13"/>
  <c r="B3" i="13"/>
  <c r="A3" i="14"/>
  <c r="O124" i="2"/>
  <c r="N124" i="2"/>
  <c r="M124" i="2"/>
  <c r="L124" i="2"/>
  <c r="K124" i="2"/>
  <c r="J124" i="2"/>
  <c r="O131" i="2"/>
  <c r="N131" i="2"/>
  <c r="M131" i="2"/>
  <c r="L131" i="2"/>
  <c r="K131" i="2"/>
  <c r="J131" i="2"/>
  <c r="F124" i="2"/>
  <c r="C227" i="2"/>
  <c r="P54" i="3"/>
  <c r="F20" i="13" s="1"/>
  <c r="P52" i="3"/>
  <c r="P34" i="3"/>
  <c r="P33" i="3"/>
  <c r="P32" i="3"/>
  <c r="P31" i="3"/>
  <c r="P30" i="3"/>
  <c r="P28" i="3"/>
  <c r="P27" i="3"/>
  <c r="P19" i="3"/>
  <c r="P14" i="3"/>
  <c r="N227" i="2"/>
  <c r="N205" i="2"/>
  <c r="N192" i="2"/>
  <c r="N179" i="2"/>
  <c r="N161" i="2"/>
  <c r="N155" i="2"/>
  <c r="N89" i="2"/>
  <c r="N97" i="2"/>
  <c r="D227" i="2"/>
  <c r="E227" i="2"/>
  <c r="F227" i="2"/>
  <c r="G227" i="2"/>
  <c r="H227" i="2"/>
  <c r="I227" i="2"/>
  <c r="J227" i="2"/>
  <c r="K227" i="2"/>
  <c r="L227" i="2"/>
  <c r="M227" i="2"/>
  <c r="O227" i="2"/>
  <c r="D205" i="2"/>
  <c r="E205" i="2"/>
  <c r="F205" i="2"/>
  <c r="G205" i="2"/>
  <c r="H205" i="2"/>
  <c r="I205" i="2"/>
  <c r="J205" i="2"/>
  <c r="K205" i="2"/>
  <c r="L205" i="2"/>
  <c r="M205" i="2"/>
  <c r="O205" i="2"/>
  <c r="C205" i="2"/>
  <c r="D192" i="2"/>
  <c r="E192" i="2"/>
  <c r="F192" i="2"/>
  <c r="G192" i="2"/>
  <c r="H192" i="2"/>
  <c r="I192" i="2"/>
  <c r="J192" i="2"/>
  <c r="K192" i="2"/>
  <c r="L192" i="2"/>
  <c r="M192" i="2"/>
  <c r="O192" i="2"/>
  <c r="C192" i="2"/>
  <c r="D179" i="2"/>
  <c r="E179" i="2"/>
  <c r="F179" i="2"/>
  <c r="G179" i="2"/>
  <c r="H179" i="2"/>
  <c r="I179" i="2"/>
  <c r="J179" i="2"/>
  <c r="K179" i="2"/>
  <c r="L179" i="2"/>
  <c r="M179" i="2"/>
  <c r="O179" i="2"/>
  <c r="C179" i="2"/>
  <c r="D161" i="2"/>
  <c r="E161" i="2"/>
  <c r="F161" i="2"/>
  <c r="G161" i="2"/>
  <c r="H161" i="2"/>
  <c r="I161" i="2"/>
  <c r="J161" i="2"/>
  <c r="K161" i="2"/>
  <c r="L161" i="2"/>
  <c r="M161" i="2"/>
  <c r="O161" i="2"/>
  <c r="C161" i="2"/>
  <c r="D155" i="2"/>
  <c r="E155" i="2"/>
  <c r="F155" i="2"/>
  <c r="G155" i="2"/>
  <c r="H155" i="2"/>
  <c r="I155" i="2"/>
  <c r="J155" i="2"/>
  <c r="K155" i="2"/>
  <c r="L155" i="2"/>
  <c r="M155" i="2"/>
  <c r="O155" i="2"/>
  <c r="C155" i="2"/>
  <c r="D131" i="2"/>
  <c r="E131" i="2"/>
  <c r="F131" i="2"/>
  <c r="G131" i="2"/>
  <c r="H131" i="2"/>
  <c r="I131" i="2"/>
  <c r="C131" i="2"/>
  <c r="D124" i="2"/>
  <c r="E124" i="2"/>
  <c r="G124" i="2"/>
  <c r="H124" i="2"/>
  <c r="I124" i="2"/>
  <c r="C124" i="2"/>
  <c r="P149" i="2"/>
  <c r="P120" i="2"/>
  <c r="N14" i="3"/>
  <c r="P11" i="3"/>
  <c r="P56" i="2"/>
  <c r="P233" i="2"/>
  <c r="D57" i="13" s="1"/>
  <c r="P232" i="2"/>
  <c r="D56" i="13" s="1"/>
  <c r="P208" i="2"/>
  <c r="P209" i="2"/>
  <c r="P210" i="2"/>
  <c r="P211" i="2"/>
  <c r="D58" i="13" s="1"/>
  <c r="P212" i="2"/>
  <c r="P213" i="2"/>
  <c r="P214" i="2"/>
  <c r="P215" i="2"/>
  <c r="P216" i="2"/>
  <c r="P217" i="2"/>
  <c r="P218" i="2"/>
  <c r="P219" i="2"/>
  <c r="P220" i="2"/>
  <c r="P221" i="2"/>
  <c r="P222" i="2"/>
  <c r="P223" i="2"/>
  <c r="P224" i="2"/>
  <c r="P225" i="2"/>
  <c r="P226" i="2"/>
  <c r="P207" i="2"/>
  <c r="P195" i="2"/>
  <c r="P196" i="2"/>
  <c r="P197" i="2"/>
  <c r="P198" i="2"/>
  <c r="P199" i="2"/>
  <c r="P200" i="2"/>
  <c r="P201" i="2"/>
  <c r="P202" i="2"/>
  <c r="P203" i="2"/>
  <c r="P204" i="2"/>
  <c r="P194" i="2"/>
  <c r="P182" i="2"/>
  <c r="P183" i="2"/>
  <c r="P184" i="2"/>
  <c r="P185" i="2"/>
  <c r="P186" i="2"/>
  <c r="P187" i="2"/>
  <c r="P188" i="2"/>
  <c r="P189" i="2"/>
  <c r="P190" i="2"/>
  <c r="P191" i="2"/>
  <c r="P181" i="2"/>
  <c r="P169" i="2"/>
  <c r="P170" i="2"/>
  <c r="P171" i="2"/>
  <c r="P172" i="2"/>
  <c r="P173" i="2"/>
  <c r="P174" i="2"/>
  <c r="P175" i="2"/>
  <c r="P176" i="2"/>
  <c r="P177" i="2"/>
  <c r="P178" i="2"/>
  <c r="P168" i="2"/>
  <c r="P158" i="2"/>
  <c r="P159" i="2"/>
  <c r="P160" i="2"/>
  <c r="P157" i="2"/>
  <c r="P140" i="2"/>
  <c r="P141" i="2"/>
  <c r="P142" i="2"/>
  <c r="P143" i="2"/>
  <c r="P144" i="2"/>
  <c r="P145" i="2"/>
  <c r="P146" i="2"/>
  <c r="P147" i="2"/>
  <c r="P148" i="2"/>
  <c r="P150" i="2"/>
  <c r="P151" i="2"/>
  <c r="G17" i="13" s="1"/>
  <c r="P152" i="2"/>
  <c r="P153" i="2"/>
  <c r="P154" i="2"/>
  <c r="P139" i="2"/>
  <c r="P137" i="2"/>
  <c r="P136" i="2"/>
  <c r="P134" i="2"/>
  <c r="P133" i="2"/>
  <c r="P127" i="2"/>
  <c r="P128" i="2"/>
  <c r="P129" i="2"/>
  <c r="P130" i="2"/>
  <c r="P126" i="2"/>
  <c r="P114" i="2"/>
  <c r="P115" i="2"/>
  <c r="I15" i="3" s="1"/>
  <c r="P116" i="2"/>
  <c r="P117" i="2"/>
  <c r="P118" i="2"/>
  <c r="P119" i="2"/>
  <c r="P121" i="2"/>
  <c r="P122" i="2"/>
  <c r="P123" i="2"/>
  <c r="P113" i="2"/>
  <c r="P104" i="2"/>
  <c r="P94" i="2"/>
  <c r="P85" i="2"/>
  <c r="P86" i="2"/>
  <c r="P87" i="2"/>
  <c r="P84" i="2"/>
  <c r="P79" i="2"/>
  <c r="P78" i="2"/>
  <c r="P75" i="2"/>
  <c r="P74" i="2"/>
  <c r="P65" i="2"/>
  <c r="P66" i="2"/>
  <c r="P67" i="2"/>
  <c r="P68" i="2"/>
  <c r="P69" i="2"/>
  <c r="P70" i="2"/>
  <c r="P63" i="2"/>
  <c r="P53" i="2"/>
  <c r="P54" i="2"/>
  <c r="P55" i="2"/>
  <c r="P57" i="2"/>
  <c r="P52" i="2"/>
  <c r="P44" i="2"/>
  <c r="P45" i="2"/>
  <c r="P46" i="2"/>
  <c r="P47" i="2"/>
  <c r="P48" i="2"/>
  <c r="P49" i="2"/>
  <c r="P43" i="2"/>
  <c r="P39" i="2"/>
  <c r="P40" i="2"/>
  <c r="P38" i="2"/>
  <c r="P33" i="2"/>
  <c r="P34" i="2"/>
  <c r="P35" i="2"/>
  <c r="P32" i="2"/>
  <c r="P27" i="2"/>
  <c r="P28" i="2"/>
  <c r="P29" i="2"/>
  <c r="P26" i="2"/>
  <c r="P21" i="2"/>
  <c r="P22" i="2"/>
  <c r="P23" i="2"/>
  <c r="P20" i="2"/>
  <c r="P15" i="2"/>
  <c r="D13" i="15" s="1"/>
  <c r="P16" i="2"/>
  <c r="P17" i="2"/>
  <c r="P14" i="2"/>
  <c r="D12" i="15" s="1"/>
  <c r="G1" i="13"/>
  <c r="A7" i="14"/>
  <c r="A2" i="14"/>
  <c r="G1" i="14"/>
  <c r="P234" i="2"/>
  <c r="R11" i="3"/>
  <c r="N34" i="3"/>
  <c r="N33" i="3"/>
  <c r="E22" i="13"/>
  <c r="D22" i="13"/>
  <c r="C22" i="13"/>
  <c r="B7" i="13"/>
  <c r="B2" i="13"/>
  <c r="J39" i="6"/>
  <c r="N11" i="3"/>
  <c r="L11" i="3"/>
  <c r="I34" i="3"/>
  <c r="L34" i="3"/>
  <c r="L33" i="3"/>
  <c r="I33" i="3"/>
  <c r="L54" i="3"/>
  <c r="D20" i="13" s="1"/>
  <c r="G105" i="2"/>
  <c r="G100" i="2"/>
  <c r="D105" i="2"/>
  <c r="D100" i="2"/>
  <c r="E105" i="2"/>
  <c r="E100" i="2"/>
  <c r="F105" i="2"/>
  <c r="F100" i="2"/>
  <c r="H105" i="2"/>
  <c r="H100" i="2"/>
  <c r="I105" i="2"/>
  <c r="I100" i="2"/>
  <c r="J105" i="2"/>
  <c r="J100" i="2"/>
  <c r="C105" i="2"/>
  <c r="C100" i="2"/>
  <c r="J18" i="6"/>
  <c r="N19" i="3"/>
  <c r="N32" i="3"/>
  <c r="N31" i="3"/>
  <c r="N30" i="3"/>
  <c r="N27" i="3"/>
  <c r="N28" i="3"/>
  <c r="N52" i="3"/>
  <c r="E19" i="13" s="1"/>
  <c r="N54" i="3"/>
  <c r="E20" i="13" s="1"/>
  <c r="M96" i="2"/>
  <c r="M89" i="2"/>
  <c r="L31" i="3"/>
  <c r="L13" i="3"/>
  <c r="L14" i="3"/>
  <c r="L15" i="3"/>
  <c r="L16" i="3"/>
  <c r="L17" i="3"/>
  <c r="L18" i="3"/>
  <c r="L19" i="3"/>
  <c r="L21" i="3"/>
  <c r="L27" i="3"/>
  <c r="L28" i="3"/>
  <c r="L30" i="3"/>
  <c r="L32" i="3"/>
  <c r="L46" i="3"/>
  <c r="L55" i="3"/>
  <c r="C18" i="13" s="1"/>
  <c r="I54" i="3"/>
  <c r="I42" i="3"/>
  <c r="I43" i="3"/>
  <c r="I45" i="3"/>
  <c r="I53" i="3"/>
  <c r="I52" i="3"/>
  <c r="I13" i="3"/>
  <c r="I14" i="3"/>
  <c r="I16" i="3"/>
  <c r="I17" i="3"/>
  <c r="I27" i="3"/>
  <c r="I28" i="3"/>
  <c r="I30" i="3"/>
  <c r="I31" i="3"/>
  <c r="I32" i="3"/>
  <c r="G1" i="7"/>
  <c r="A2" i="7"/>
  <c r="A7" i="7"/>
  <c r="E4" i="5"/>
  <c r="J4" i="5"/>
  <c r="E5" i="5"/>
  <c r="E6" i="5"/>
  <c r="E8" i="5"/>
  <c r="I1" i="6"/>
  <c r="B2" i="6"/>
  <c r="B7" i="6"/>
  <c r="J14" i="6"/>
  <c r="J15" i="6"/>
  <c r="H19" i="5" s="1"/>
  <c r="J16" i="6"/>
  <c r="J17" i="6"/>
  <c r="J19" i="6"/>
  <c r="J26" i="6"/>
  <c r="J27" i="6"/>
  <c r="J31" i="6"/>
  <c r="J32" i="6"/>
  <c r="J33" i="6"/>
  <c r="L1" i="3"/>
  <c r="B2" i="3"/>
  <c r="B7" i="3"/>
  <c r="L42" i="3"/>
  <c r="L43" i="3"/>
  <c r="L52" i="3"/>
  <c r="C89" i="2"/>
  <c r="D89" i="2"/>
  <c r="E89" i="2"/>
  <c r="F89" i="2"/>
  <c r="G89" i="2"/>
  <c r="H89" i="2"/>
  <c r="I89" i="2"/>
  <c r="J89" i="2"/>
  <c r="L89" i="2"/>
  <c r="L91" i="2" s="1"/>
  <c r="I20" i="15" l="1"/>
  <c r="J21" i="15" s="1"/>
  <c r="E22" i="15"/>
  <c r="D36" i="15"/>
  <c r="D37" i="15"/>
  <c r="P81" i="2"/>
  <c r="I33" i="15"/>
  <c r="D40" i="15"/>
  <c r="D41" i="15"/>
  <c r="D19" i="15"/>
  <c r="R59" i="3"/>
  <c r="R67" i="3" s="1"/>
  <c r="D25" i="15"/>
  <c r="D14" i="15"/>
  <c r="D26" i="15"/>
  <c r="D15" i="15"/>
  <c r="D27" i="15"/>
  <c r="E30" i="15"/>
  <c r="D66" i="13" s="1"/>
  <c r="D67" i="13" s="1"/>
  <c r="D18" i="15"/>
  <c r="E23" i="15"/>
  <c r="P59" i="2"/>
  <c r="G91" i="2"/>
  <c r="P29" i="3"/>
  <c r="P36" i="3" s="1"/>
  <c r="F18" i="13" s="1"/>
  <c r="K91" i="2"/>
  <c r="K99" i="2" s="1"/>
  <c r="L48" i="3"/>
  <c r="I91" i="2"/>
  <c r="G229" i="2"/>
  <c r="E91" i="2"/>
  <c r="C229" i="2"/>
  <c r="C91" i="2"/>
  <c r="P105" i="2"/>
  <c r="I103" i="2"/>
  <c r="I106" i="2" s="1"/>
  <c r="D103" i="2"/>
  <c r="D106" i="2" s="1"/>
  <c r="I229" i="2"/>
  <c r="G19" i="13"/>
  <c r="G21" i="13" s="1"/>
  <c r="G23" i="13" s="1"/>
  <c r="P89" i="2"/>
  <c r="D91" i="2"/>
  <c r="N29" i="3"/>
  <c r="N36" i="3" s="1"/>
  <c r="E18" i="13" s="1"/>
  <c r="P23" i="3"/>
  <c r="F17" i="13" s="1"/>
  <c r="P57" i="3"/>
  <c r="C103" i="2"/>
  <c r="J28" i="6"/>
  <c r="J30" i="6" s="1"/>
  <c r="J35" i="6" s="1"/>
  <c r="J40" i="6" s="1"/>
  <c r="H91" i="2"/>
  <c r="H163" i="2"/>
  <c r="O229" i="2"/>
  <c r="J229" i="2"/>
  <c r="M229" i="2"/>
  <c r="E229" i="2"/>
  <c r="L163" i="2"/>
  <c r="F103" i="2"/>
  <c r="F106" i="2" s="1"/>
  <c r="L108" i="2"/>
  <c r="I18" i="3"/>
  <c r="G103" i="2"/>
  <c r="G106" i="2" s="1"/>
  <c r="I57" i="3"/>
  <c r="N57" i="3"/>
  <c r="G163" i="2"/>
  <c r="N100" i="2"/>
  <c r="N103" i="2" s="1"/>
  <c r="P97" i="2"/>
  <c r="I29" i="3"/>
  <c r="I36" i="3" s="1"/>
  <c r="E103" i="2"/>
  <c r="E106" i="2" s="1"/>
  <c r="C163" i="2"/>
  <c r="F163" i="2"/>
  <c r="P227" i="2"/>
  <c r="P155" i="2"/>
  <c r="D229" i="2"/>
  <c r="H229" i="2"/>
  <c r="J91" i="2"/>
  <c r="I48" i="3"/>
  <c r="L29" i="3"/>
  <c r="L36" i="3" s="1"/>
  <c r="D18" i="13" s="1"/>
  <c r="L23" i="3"/>
  <c r="D17" i="13" s="1"/>
  <c r="P131" i="2"/>
  <c r="F229" i="2"/>
  <c r="P205" i="2"/>
  <c r="N91" i="2"/>
  <c r="K163" i="2"/>
  <c r="M163" i="2"/>
  <c r="J103" i="2"/>
  <c r="J106" i="2" s="1"/>
  <c r="H103" i="2"/>
  <c r="H106" i="2" s="1"/>
  <c r="N23" i="3"/>
  <c r="I163" i="2"/>
  <c r="P161" i="2"/>
  <c r="L229" i="2"/>
  <c r="N163" i="2"/>
  <c r="L57" i="3"/>
  <c r="D19" i="13"/>
  <c r="F91" i="2"/>
  <c r="J163" i="2"/>
  <c r="K229" i="2"/>
  <c r="P179" i="2"/>
  <c r="I21" i="3"/>
  <c r="J21" i="6"/>
  <c r="C21" i="13"/>
  <c r="C23" i="13" s="1"/>
  <c r="M91" i="2"/>
  <c r="E163" i="2"/>
  <c r="D163" i="2"/>
  <c r="N229" i="2"/>
  <c r="O163" i="2"/>
  <c r="O100" i="2"/>
  <c r="O108" i="2" s="1"/>
  <c r="P98" i="2"/>
  <c r="M100" i="2"/>
  <c r="P96" i="2"/>
  <c r="I27" i="15" s="1"/>
  <c r="E24" i="13" s="1"/>
  <c r="F19" i="13"/>
  <c r="P124" i="2"/>
  <c r="P192" i="2"/>
  <c r="E42" i="15" l="1"/>
  <c r="H15" i="5" s="1"/>
  <c r="I22" i="5" s="1"/>
  <c r="D55" i="13"/>
  <c r="G24" i="13"/>
  <c r="E38" i="15"/>
  <c r="I28" i="15"/>
  <c r="F24" i="13" s="1"/>
  <c r="C106" i="2"/>
  <c r="P106" i="2" s="1"/>
  <c r="I34" i="15"/>
  <c r="I23" i="3"/>
  <c r="I11" i="5" s="1"/>
  <c r="E20" i="15"/>
  <c r="I29" i="15"/>
  <c r="D24" i="13" s="1"/>
  <c r="P99" i="2"/>
  <c r="I25" i="15"/>
  <c r="C24" i="13" s="1"/>
  <c r="K100" i="2"/>
  <c r="K103" i="2" s="1"/>
  <c r="E16" i="15"/>
  <c r="E28" i="15"/>
  <c r="G108" i="2"/>
  <c r="H108" i="2"/>
  <c r="I108" i="2"/>
  <c r="E108" i="2"/>
  <c r="D108" i="2"/>
  <c r="F108" i="2"/>
  <c r="P59" i="3"/>
  <c r="P67" i="3" s="1"/>
  <c r="N59" i="3"/>
  <c r="D53" i="13" s="1"/>
  <c r="J108" i="2"/>
  <c r="P163" i="2"/>
  <c r="O103" i="2"/>
  <c r="L59" i="3"/>
  <c r="D52" i="13" s="1"/>
  <c r="P229" i="2"/>
  <c r="N108" i="2"/>
  <c r="F21" i="13"/>
  <c r="F23" i="13" s="1"/>
  <c r="P91" i="2"/>
  <c r="E17" i="13"/>
  <c r="E21" i="13" s="1"/>
  <c r="E23" i="13" s="1"/>
  <c r="J37" i="6"/>
  <c r="G25" i="13"/>
  <c r="D21" i="13"/>
  <c r="D23" i="13" s="1"/>
  <c r="A17" i="7"/>
  <c r="M103" i="2"/>
  <c r="M108" i="2"/>
  <c r="E44" i="15" l="1"/>
  <c r="D25" i="13"/>
  <c r="P103" i="2"/>
  <c r="I32" i="15" s="1"/>
  <c r="J35" i="15" s="1"/>
  <c r="C25" i="13"/>
  <c r="C108" i="2"/>
  <c r="I38" i="3"/>
  <c r="I59" i="3" s="1"/>
  <c r="D51" i="13" s="1"/>
  <c r="F25" i="13"/>
  <c r="J30" i="15"/>
  <c r="E32" i="15"/>
  <c r="P100" i="2"/>
  <c r="P108" i="2" s="1"/>
  <c r="K108" i="2"/>
  <c r="L67" i="3"/>
  <c r="N67" i="3"/>
  <c r="I25" i="5"/>
  <c r="I34" i="5" s="1"/>
  <c r="P230" i="2"/>
  <c r="P235" i="2" s="1"/>
  <c r="D54" i="13"/>
  <c r="E25" i="13"/>
  <c r="B12" i="13" l="1"/>
  <c r="J37" i="15"/>
  <c r="J39" i="15" s="1"/>
  <c r="I67" i="3"/>
  <c r="D60" i="13"/>
  <c r="D61" i="13" l="1"/>
  <c r="D62" i="13" s="1"/>
  <c r="D6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Waddell</author>
    <author>Katherine Esterle</author>
    <author>Katie Hoeller</author>
    <author>Denise Montpas</author>
  </authors>
  <commentList>
    <comment ref="G4" authorId="0" shapeId="0" xr:uid="{23219FE8-2327-42B5-A982-13813F2A1190}">
      <text>
        <r>
          <rPr>
            <sz val="9"/>
            <color indexed="81"/>
            <rFont val="Tahoma"/>
            <charset val="1"/>
          </rPr>
          <t xml:space="preserve">See Instructions Tab for Definition.
</t>
        </r>
      </text>
    </comment>
    <comment ref="B35" authorId="1" shapeId="0" xr:uid="{00000000-0006-0000-0100-000001000000}">
      <text>
        <r>
          <rPr>
            <sz val="9"/>
            <color indexed="81"/>
            <rFont val="Tahoma"/>
            <family val="2"/>
          </rPr>
          <t xml:space="preserve">The cost value your scrip inventory balance on 6/30 should be entered here.
</t>
        </r>
      </text>
    </comment>
    <comment ref="K54" authorId="0" shapeId="0" xr:uid="{0A8C8E4F-6135-4F5B-AA66-18D6885208AD}">
      <text>
        <r>
          <rPr>
            <sz val="9"/>
            <color indexed="81"/>
            <rFont val="Tahoma"/>
            <family val="2"/>
          </rPr>
          <t xml:space="preserve">Cemetery Perpetual Care Funds go here.
</t>
        </r>
      </text>
    </comment>
    <comment ref="B75" authorId="1" shapeId="0" xr:uid="{00000000-0006-0000-0100-000002000000}">
      <text>
        <r>
          <rPr>
            <sz val="9"/>
            <color indexed="81"/>
            <rFont val="Tahoma"/>
            <family val="2"/>
          </rPr>
          <t>Report Current Maturity of Long-Term Debt in the 2700 Long-Term Liability Section</t>
        </r>
      </text>
    </comment>
    <comment ref="B104" authorId="2" shapeId="0" xr:uid="{00000000-0006-0000-0100-000005000000}">
      <text>
        <r>
          <rPr>
            <b/>
            <sz val="10"/>
            <color indexed="81"/>
            <rFont val="Tahoma"/>
            <family val="2"/>
          </rPr>
          <t xml:space="preserve">Parish designated funds are unrestricted net assets that are shown as separate line items on the parish financial statements.  
</t>
        </r>
        <r>
          <rPr>
            <sz val="10"/>
            <color indexed="81"/>
            <rFont val="Tahoma"/>
            <family val="2"/>
          </rPr>
          <t xml:space="preserve">
</t>
        </r>
      </text>
    </comment>
    <comment ref="B105" authorId="2" shapeId="0" xr:uid="{00000000-0006-0000-0100-000006000000}">
      <text>
        <r>
          <rPr>
            <b/>
            <sz val="10"/>
            <color indexed="81"/>
            <rFont val="Tahoma"/>
            <family val="2"/>
          </rPr>
          <t xml:space="preserve">The Fixed Asset Fund Balance is calculated as the total of all fixed assets reported, minus any mortgage liability reported in account code 2720.
 </t>
        </r>
        <r>
          <rPr>
            <sz val="10"/>
            <color indexed="81"/>
            <rFont val="Tahoma"/>
            <family val="2"/>
          </rPr>
          <t xml:space="preserve">
</t>
        </r>
      </text>
    </comment>
    <comment ref="O144" authorId="3" shapeId="0" xr:uid="{00000000-0006-0000-0100-000008000000}">
      <text>
        <r>
          <rPr>
            <b/>
            <sz val="9"/>
            <color indexed="81"/>
            <rFont val="Tahoma"/>
            <family val="2"/>
          </rPr>
          <t>3455.2 may be positive or (negative) depending on whether parish/school is recipient or (provider)</t>
        </r>
      </text>
    </comment>
    <comment ref="O145" authorId="1" shapeId="0" xr:uid="{00000000-0006-0000-0100-000009000000}">
      <text>
        <r>
          <rPr>
            <b/>
            <sz val="9"/>
            <color indexed="81"/>
            <rFont val="Tahoma"/>
            <family val="2"/>
          </rPr>
          <t>3455.3 should be used for any COVID-19 relief received including ERTC.</t>
        </r>
      </text>
    </comment>
    <comment ref="B214" authorId="2" shapeId="0" xr:uid="{00000000-0006-0000-0100-00000A000000}">
      <text>
        <r>
          <rPr>
            <sz val="10"/>
            <color indexed="81"/>
            <rFont val="Tahoma"/>
            <family val="2"/>
          </rPr>
          <t xml:space="preserve">This account is used to report the assessments levied by the Archdiocese of Milwaukee on parishes and schools.  Do not use this line to report subsidies paid to elementary (line 229) or high schools (line 230).
</t>
        </r>
      </text>
    </comment>
    <comment ref="B221" authorId="3" shapeId="0" xr:uid="{00000000-0006-0000-0100-00000B000000}">
      <text>
        <r>
          <rPr>
            <b/>
            <sz val="9"/>
            <color indexed="81"/>
            <rFont val="Tahoma"/>
            <family val="2"/>
          </rPr>
          <t>4770 may be positive or (negative) depending on whether parish/school is (recipient) or provider of funds for shared expenses</t>
        </r>
      </text>
    </comment>
    <comment ref="E225" authorId="1" shapeId="0" xr:uid="{00000000-0006-0000-0100-00000C000000}">
      <text>
        <r>
          <rPr>
            <sz val="9"/>
            <color indexed="81"/>
            <rFont val="Tahoma"/>
            <family val="2"/>
          </rPr>
          <t>Enter the amount of cash support paid to an elementary school when the school's revenue and expenses are not reported as a part of the parish.  If an amount is entered in this field, do not enter other revenue or expenses in this column.</t>
        </r>
      </text>
    </comment>
    <comment ref="J226" authorId="1" shapeId="0" xr:uid="{00000000-0006-0000-0100-00000D000000}">
      <text>
        <r>
          <rPr>
            <sz val="9"/>
            <color indexed="81"/>
            <rFont val="Tahoma"/>
            <family val="2"/>
          </rPr>
          <t xml:space="preserve">Enter the amount paid to High Schools as a part of an agreement to provide a subsidy.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Katherine Esterle</author>
    <author>Michael Waddell</author>
  </authors>
  <commentList>
    <comment ref="B16" authorId="0" shapeId="0" xr:uid="{00000000-0006-0000-0300-000001000000}">
      <text>
        <r>
          <rPr>
            <sz val="9"/>
            <color indexed="81"/>
            <rFont val="Tahoma"/>
            <family val="2"/>
          </rPr>
          <t xml:space="preserve">This should be the figure reported on the 2021-22 CFS.
</t>
        </r>
      </text>
    </comment>
    <comment ref="C16" authorId="0" shapeId="0" xr:uid="{00000000-0006-0000-0300-000002000000}">
      <text>
        <r>
          <rPr>
            <sz val="9"/>
            <color indexed="81"/>
            <rFont val="Tahoma"/>
            <family val="2"/>
          </rPr>
          <t xml:space="preserve">This number should be cell G27 on the Balance Sheet of your 2021-2022 CFS.
</t>
        </r>
      </text>
    </comment>
    <comment ref="D16" authorId="0" shapeId="0" xr:uid="{00000000-0006-0000-0300-000003000000}">
      <text>
        <r>
          <rPr>
            <sz val="9"/>
            <color indexed="81"/>
            <rFont val="Tahoma"/>
            <family val="2"/>
          </rPr>
          <t>This number should be cells G28 plus G31 on the Balance Sheet of your 2021-2022 CFS.</t>
        </r>
      </text>
    </comment>
    <comment ref="E16" authorId="0" shapeId="0" xr:uid="{00000000-0006-0000-0300-000004000000}">
      <text>
        <r>
          <rPr>
            <sz val="9"/>
            <color indexed="81"/>
            <rFont val="Tahoma"/>
            <family val="2"/>
          </rPr>
          <t>This number should be from cell G29 on the Balance Sheet of your 2021-2022 CFS.</t>
        </r>
      </text>
    </comment>
    <comment ref="F16" authorId="1" shapeId="0" xr:uid="{C1135F36-350E-4D52-A412-4CCDBC94E855}">
      <text>
        <r>
          <rPr>
            <sz val="9"/>
            <color indexed="81"/>
            <rFont val="Tahoma"/>
            <family val="2"/>
          </rPr>
          <t xml:space="preserve">This number should be from cell G30 on the Balance Sheet of your 2021-2022 CFS
</t>
        </r>
      </text>
    </comment>
    <comment ref="G16" authorId="0" shapeId="0" xr:uid="{00000000-0006-0000-0300-000005000000}">
      <text>
        <r>
          <rPr>
            <sz val="9"/>
            <color indexed="81"/>
            <rFont val="Tahoma"/>
            <family val="2"/>
          </rPr>
          <t>This number should be cell H20 on the Balance Sheet of your 2021-2022 CFS.</t>
        </r>
      </text>
    </comment>
  </commentList>
</comments>
</file>

<file path=xl/sharedStrings.xml><?xml version="1.0" encoding="utf-8"?>
<sst xmlns="http://schemas.openxmlformats.org/spreadsheetml/2006/main" count="793" uniqueCount="716">
  <si>
    <t>Building Maintenance Supplies</t>
  </si>
  <si>
    <t>XX-4510</t>
  </si>
  <si>
    <t>Property and Liability Insurance</t>
  </si>
  <si>
    <t>XX-4520</t>
  </si>
  <si>
    <t>Property Taxes</t>
  </si>
  <si>
    <t>XX-4590</t>
  </si>
  <si>
    <t>Other Building Expenses</t>
  </si>
  <si>
    <t>4600 Other Expenses</t>
  </si>
  <si>
    <t>XX-4610</t>
  </si>
  <si>
    <t>Legal and Accounting Fees</t>
  </si>
  <si>
    <t>XX-4620</t>
  </si>
  <si>
    <t>Meeting Expense</t>
  </si>
  <si>
    <t>XX-4630</t>
  </si>
  <si>
    <t>Mileage Reimbursement</t>
  </si>
  <si>
    <t>XX-4640</t>
  </si>
  <si>
    <t>Interest Expense</t>
  </si>
  <si>
    <t>XX-4650</t>
  </si>
  <si>
    <t>Debt Repayment</t>
  </si>
  <si>
    <t>XX-4660</t>
  </si>
  <si>
    <t>XX-4670</t>
  </si>
  <si>
    <t>XX-4680</t>
  </si>
  <si>
    <t>Assessments</t>
  </si>
  <si>
    <t>XX-4690</t>
  </si>
  <si>
    <t>XX-4710</t>
  </si>
  <si>
    <t>Bingo Concessions</t>
  </si>
  <si>
    <t>XX-4720</t>
  </si>
  <si>
    <t>Rental Expense</t>
  </si>
  <si>
    <t>XX-4730</t>
  </si>
  <si>
    <t>Dues and Subscriptions</t>
  </si>
  <si>
    <t>XX-4740</t>
  </si>
  <si>
    <t>XX-4750</t>
  </si>
  <si>
    <t>Volunteer Recognition Costs</t>
  </si>
  <si>
    <t>XX-4780</t>
  </si>
  <si>
    <t>Bad Debt Expense</t>
  </si>
  <si>
    <t>XX-4790</t>
  </si>
  <si>
    <t>Other Expense</t>
  </si>
  <si>
    <t>92-4XXX</t>
  </si>
  <si>
    <t>Cemetery Expenditures</t>
  </si>
  <si>
    <t>Consolidated/Collaborative School Support</t>
  </si>
  <si>
    <t>High School Support</t>
  </si>
  <si>
    <t>Unrealized gains on investments</t>
  </si>
  <si>
    <t>Unrealized losses on investments</t>
  </si>
  <si>
    <t>STATEMENT OF RECEIPTS AND DISBURSEMENTS</t>
  </si>
  <si>
    <t>ACTUAL</t>
  </si>
  <si>
    <t>Acct. No.</t>
  </si>
  <si>
    <t xml:space="preserve">3010/3020    </t>
  </si>
  <si>
    <t>Weekly envelopes and offertory collection.................................................</t>
  </si>
  <si>
    <t>.</t>
  </si>
  <si>
    <t>Special collections ………………………………………………………………..</t>
  </si>
  <si>
    <t>Tuition and Program Fees ....................................................................</t>
  </si>
  <si>
    <t>Contributed Services  (See Manual-chapter3-E-4).................................................</t>
  </si>
  <si>
    <t>Rental Income ...........................................................................................</t>
  </si>
  <si>
    <t xml:space="preserve">3400/3500  </t>
  </si>
  <si>
    <t xml:space="preserve"> Fund Raising and Activity Events ........................................................</t>
  </si>
  <si>
    <t>Salaries .......................................................................................................</t>
  </si>
  <si>
    <t>4020/4190</t>
  </si>
  <si>
    <t>Salary Related Benefits ..................................................................</t>
  </si>
  <si>
    <t>4000/4190</t>
  </si>
  <si>
    <t>4200/4300</t>
  </si>
  <si>
    <t>Supplies &amp; Purchased Services Costs ...........................................</t>
  </si>
  <si>
    <t>4400/4500</t>
  </si>
  <si>
    <t>Building &amp; Grounds Expenses .......................................................</t>
  </si>
  <si>
    <t xml:space="preserve"> 4600/4700</t>
  </si>
  <si>
    <t>Other Expenses (excluding 4650 and 4690) ……………......................</t>
  </si>
  <si>
    <t>Support of secondary schools ..........................................................................</t>
  </si>
  <si>
    <t xml:space="preserve">          Add:              OTHER RECEIPTS</t>
  </si>
  <si>
    <t>Proceeds from Sale of Assets .....................................................................</t>
  </si>
  <si>
    <t xml:space="preserve">   </t>
  </si>
  <si>
    <t xml:space="preserve">          Deduct:        OTHER DISBURSEMENTS</t>
  </si>
  <si>
    <t>Debt Repayment .........................................................................................</t>
  </si>
  <si>
    <t>Transfer of Special Collections for Others .................................................</t>
  </si>
  <si>
    <t>Capital Expenditures</t>
  </si>
  <si>
    <t>PARISH SCHOOL</t>
  </si>
  <si>
    <t xml:space="preserve">         Acct.</t>
  </si>
  <si>
    <t xml:space="preserve">         No.</t>
  </si>
  <si>
    <t>Contributions ……………………..............…………..………................</t>
  </si>
  <si>
    <t>Contributed Services  …………………..................................................</t>
  </si>
  <si>
    <t>Other Revenue ……………………….…...................................</t>
  </si>
  <si>
    <t>Fund Raising and Activity Events ........................................................</t>
  </si>
  <si>
    <t>TOTAL OPERATING REVENUES  (Line 1 to 6) .........................................................</t>
  </si>
  <si>
    <t>(Include all allocated expenses such as heat, electricity, janitor, etc.)</t>
  </si>
  <si>
    <t>Instructional Salaries .......................................................................................................</t>
  </si>
  <si>
    <t>All Other Salaries .......................................................................................................</t>
  </si>
  <si>
    <t xml:space="preserve">4020/4190  </t>
  </si>
  <si>
    <t>Total Salary-related Benefits …………...............................................</t>
  </si>
  <si>
    <t xml:space="preserve">4000/4190  </t>
  </si>
  <si>
    <t>Total Salaries and Benefits …………...............................................</t>
  </si>
  <si>
    <t xml:space="preserve">4200/4300  </t>
  </si>
  <si>
    <t xml:space="preserve">4400/4500  </t>
  </si>
  <si>
    <t xml:space="preserve">4600/4700  </t>
  </si>
  <si>
    <r>
      <t xml:space="preserve">Total deductions from gross receipts </t>
    </r>
    <r>
      <rPr>
        <sz val="8"/>
        <rFont val="Arial"/>
        <family val="2"/>
      </rPr>
      <t>(line 2 plus line 3)</t>
    </r>
    <r>
      <rPr>
        <sz val="11"/>
        <rFont val="Arial"/>
        <family val="2"/>
      </rPr>
      <t>…………………</t>
    </r>
  </si>
  <si>
    <r>
      <t xml:space="preserve">Net assessable income </t>
    </r>
    <r>
      <rPr>
        <sz val="8"/>
        <rFont val="Arial"/>
        <family val="2"/>
      </rPr>
      <t>(line 1 minus line 4)</t>
    </r>
    <r>
      <rPr>
        <sz val="11"/>
        <rFont val="Arial"/>
        <family val="2"/>
      </rPr>
      <t>……………..</t>
    </r>
  </si>
  <si>
    <t>Other Expenses (excluding 4650 and 4690) …..........................</t>
  </si>
  <si>
    <t>NET PARISH SUPPORT(Line 7 - Line 16) ...................................................</t>
  </si>
  <si>
    <t>COST PER STUDENT……………………………………………………………..</t>
  </si>
  <si>
    <t>ARCHDIOCESAN ASSESSMENT FORM</t>
  </si>
  <si>
    <t>PARISH:</t>
  </si>
  <si>
    <t>PERSON PREPARING THIS REPORT:</t>
  </si>
  <si>
    <t>1.</t>
  </si>
  <si>
    <t>3.</t>
  </si>
  <si>
    <t xml:space="preserve">   (from Balance Sheet Long-Term Liabilities)</t>
  </si>
  <si>
    <t>5.</t>
  </si>
  <si>
    <t>…………………..</t>
  </si>
  <si>
    <t xml:space="preserve">This is the preliminary calculation of your Archdiocesan Assessment </t>
  </si>
  <si>
    <t xml:space="preserve">amount due.  Payments are due in quarterly installments on </t>
  </si>
  <si>
    <t>Revenues</t>
  </si>
  <si>
    <t>EXPLANATION OF RESTRICTED FUNDS</t>
  </si>
  <si>
    <t xml:space="preserve">IF YOUR BALANCE SHEET SHOWS A DOLLAR AMOUNT ON THE LINE LABELED </t>
  </si>
  <si>
    <t>INVESTMENTS-RESTRICTED, YOU MUST COMPLETE THIS FORM.</t>
  </si>
  <si>
    <t>Name of Fund</t>
  </si>
  <si>
    <t>Year End Value</t>
  </si>
  <si>
    <t xml:space="preserve">Cemetery </t>
  </si>
  <si>
    <t>TOTAL OPERATING EXPENSES (Line 8 to 15) ..........................................................</t>
  </si>
  <si>
    <t>Depreciation Expense</t>
  </si>
  <si>
    <t>Total Salaries (Line 8 + Line 9).................................................................</t>
  </si>
  <si>
    <t>Restricted Funds</t>
  </si>
  <si>
    <t>ALL ENTRIES MADE ON THIS WORKSHEET</t>
  </si>
  <si>
    <t>MAP PARISH ACCOUNTING CODES TO THE ARCHDIOCESAN STANDARD ACCOUNTS BELOW</t>
  </si>
  <si>
    <t xml:space="preserve">Instructions for Preparing the </t>
  </si>
  <si>
    <t>Confidential Financial Statement</t>
  </si>
  <si>
    <t>Print this worksheet and use it as a reference as you complete the Confidential Financial Statement Excel workbook.</t>
  </si>
  <si>
    <t>General Information</t>
  </si>
  <si>
    <r>
      <t xml:space="preserve">All information is entered on the data entry worksheet.  The workbook is protected so that you cannot enter data in any cells except those for which data is allowed.  The </t>
    </r>
    <r>
      <rPr>
        <b/>
        <sz val="12"/>
        <rFont val="Tahoma"/>
        <family val="2"/>
      </rPr>
      <t>tab</t>
    </r>
    <r>
      <rPr>
        <sz val="12"/>
        <rFont val="Tahoma"/>
        <family val="2"/>
      </rPr>
      <t xml:space="preserve"> </t>
    </r>
    <r>
      <rPr>
        <b/>
        <sz val="12"/>
        <rFont val="Tahoma"/>
        <family val="2"/>
      </rPr>
      <t>key</t>
    </r>
    <r>
      <rPr>
        <sz val="12"/>
        <rFont val="Tahoma"/>
        <family val="2"/>
      </rPr>
      <t xml:space="preserve"> will move you from field to field.  It will skip cells in which data may not be entered.  Use the </t>
    </r>
    <r>
      <rPr>
        <b/>
        <sz val="12"/>
        <rFont val="Tahoma"/>
        <family val="2"/>
      </rPr>
      <t>arrow keys</t>
    </r>
    <r>
      <rPr>
        <sz val="12"/>
        <rFont val="Tahoma"/>
        <family val="2"/>
      </rPr>
      <t xml:space="preserve"> to view parts of a worksheet where data entry is not allowed.</t>
    </r>
  </si>
  <si>
    <t>Balance Sheet Information</t>
  </si>
  <si>
    <t>All sources of income are reported on the CFS, including but not limited to:  envelope contributions, offertory collections, collections for others, memorials, gifts, bequests, capital campaign and debt reduction appeals, vigil lights, tuition and fees.  Fundraising income is reported net of expenses directly associated with the activity.</t>
  </si>
  <si>
    <t>All income is reported in the year in which it is received.  A parish may designate excess revenue for use in a future period by recording it in a separate net asset account, but may not defer the income to a future period.</t>
  </si>
  <si>
    <t>Expenses</t>
  </si>
  <si>
    <t>Submitting the Report</t>
  </si>
  <si>
    <r>
      <t xml:space="preserve">Revenues are entered by ministry in columns C through J.  In order to provide meaningful comparative information, parishes are strongly encouraged to provide detail by ministry department.  Parishes with schools </t>
    </r>
    <r>
      <rPr>
        <u/>
        <sz val="12"/>
        <rFont val="Tahoma"/>
        <family val="2"/>
      </rPr>
      <t>must</t>
    </r>
    <r>
      <rPr>
        <sz val="12"/>
        <rFont val="Tahoma"/>
        <family val="2"/>
      </rPr>
      <t xml:space="preserve"> report at least a breakdown between parish and school.</t>
    </r>
  </si>
  <si>
    <r>
      <t xml:space="preserve">Expenses are entered by ministry in columns C through J.  In order to provide meaningful comparative information, parishes are strongly encouraged to provide detail by ministry department.  Parishes with schools </t>
    </r>
    <r>
      <rPr>
        <u/>
        <sz val="12"/>
        <rFont val="Tahoma"/>
        <family val="2"/>
      </rPr>
      <t>must</t>
    </r>
    <r>
      <rPr>
        <sz val="12"/>
        <rFont val="Tahoma"/>
        <family val="2"/>
      </rPr>
      <t xml:space="preserve"> report at least a breakdown between parish and school.</t>
    </r>
  </si>
  <si>
    <t>NET:</t>
  </si>
  <si>
    <t>NET INCL OTHER:</t>
  </si>
  <si>
    <t xml:space="preserve">Support of other elementary schools……………………... </t>
  </si>
  <si>
    <t>Operating</t>
  </si>
  <si>
    <t>Restricted</t>
  </si>
  <si>
    <t>Special Collections for Others ...................................</t>
  </si>
  <si>
    <t>Dept. 92 Total Cemetery receipts ..............................</t>
  </si>
  <si>
    <t>Dept. 92 Total Cemetery disbursements ...................</t>
  </si>
  <si>
    <t xml:space="preserve">If the parish rents space to a consolidated or collaborative school that operates as a separate entity, no expenses are allocated to the school ministry.  All expenses related to the building and its maintenance are expenses of the parish. </t>
  </si>
  <si>
    <t>2.</t>
  </si>
  <si>
    <t>4.</t>
  </si>
  <si>
    <t xml:space="preserve">6. </t>
  </si>
  <si>
    <t>Rel Ed:</t>
  </si>
  <si>
    <t>If you must enter more than one amount in a cell (e.g., several parish accounts map to one Archdiocesan account, or the parish records fundraising revenue and expenses in separate accounts), enter the information as a formula.  This will reduce the possibility of math mistakes and make trouble shooting easier.</t>
  </si>
  <si>
    <t>Purpose of Fund/Restrictions</t>
  </si>
  <si>
    <r>
      <t xml:space="preserve">     1.</t>
    </r>
    <r>
      <rPr>
        <sz val="7"/>
        <rFont val="Times New Roman"/>
        <family val="1"/>
      </rPr>
      <t xml:space="preserve">     </t>
    </r>
    <r>
      <rPr>
        <sz val="12"/>
        <rFont val="Tahoma"/>
        <family val="2"/>
      </rPr>
      <t>From the open document, select the Save-As command from the File menu.</t>
    </r>
  </si>
  <si>
    <r>
      <t xml:space="preserve">     2.</t>
    </r>
    <r>
      <rPr>
        <sz val="7"/>
        <rFont val="Times New Roman"/>
        <family val="1"/>
      </rPr>
      <t xml:space="preserve">     </t>
    </r>
    <r>
      <rPr>
        <sz val="12"/>
        <rFont val="Tahoma"/>
        <family val="2"/>
      </rPr>
      <t xml:space="preserve">Choose the folder into which you want to save the document on your computer or                      </t>
    </r>
  </si>
  <si>
    <t xml:space="preserve">          network.</t>
  </si>
  <si>
    <r>
      <t xml:space="preserve">     3.</t>
    </r>
    <r>
      <rPr>
        <sz val="7"/>
        <rFont val="Times New Roman"/>
        <family val="1"/>
      </rPr>
      <t xml:space="preserve">     </t>
    </r>
    <r>
      <rPr>
        <sz val="12"/>
        <rFont val="Tahoma"/>
        <family val="2"/>
      </rPr>
      <t xml:space="preserve">Enter a name for the document that includes the parish code, parish name, city, and </t>
    </r>
  </si>
  <si>
    <t>XX-4013</t>
  </si>
  <si>
    <t>XX-2070</t>
  </si>
  <si>
    <t>Accrued TSA Payable</t>
  </si>
  <si>
    <t>XX-1825</t>
  </si>
  <si>
    <t>Faith in Our Future Short-term Investments</t>
  </si>
  <si>
    <t>XX-1835</t>
  </si>
  <si>
    <t>Faith in Our Future Long-term Investments</t>
  </si>
  <si>
    <t>XX-1850</t>
  </si>
  <si>
    <t>Faith in Our Future Checking</t>
  </si>
  <si>
    <t>XX-2010</t>
  </si>
  <si>
    <t>Exchange Account</t>
  </si>
  <si>
    <t>Scholarship Net Assets</t>
  </si>
  <si>
    <t>Endowment Net Assets</t>
  </si>
  <si>
    <t>Faith in Our Future Net Assets</t>
  </si>
  <si>
    <t>Other Restricted Net Assets</t>
  </si>
  <si>
    <t>XX-3065</t>
  </si>
  <si>
    <t>Faith in Our Future Restricted Contributions</t>
  </si>
  <si>
    <t>XX-3475</t>
  </si>
  <si>
    <t>Faith in Our Future Investment Income</t>
  </si>
  <si>
    <t>Technology</t>
  </si>
  <si>
    <t>XX-4350</t>
  </si>
  <si>
    <t>Testing</t>
  </si>
  <si>
    <t>Faith in Our Future</t>
  </si>
  <si>
    <t>Parish Restr Funds</t>
  </si>
  <si>
    <t>Our Future</t>
  </si>
  <si>
    <t xml:space="preserve">Faith in </t>
  </si>
  <si>
    <t>Account Code</t>
  </si>
  <si>
    <t>Scholarship Fund</t>
  </si>
  <si>
    <t>Other Restricted Funds</t>
  </si>
  <si>
    <t>You will need to close the parish books before you begin entering data to the CFS workbook. You will need to print both the Income and Expense (Profit and Loss) Statement and a Balance Sheet created by your accounting software.  If your affiliated organizations maintain their own records, you will need the same information from each of them before you begin.  If you do not use the standard chart of accounts, you must map your system codes or descriptions to the account codes provided on the data entry worksheet.  Local subaccounts must be rolled up into summary accounts.  The information that you report on the Confidential Financial Statement must equal the information that you report to the parish.</t>
  </si>
  <si>
    <t>The Fixed Asset Fund Balance is calculated on the worksheet as the total of all Fixed Asset entries less any associated long term debt.</t>
  </si>
  <si>
    <t xml:space="preserve">All transactions in and out of any restricted net asset, except transfers of funds from one investment account to another, must go through the profit and loss statement.  Changes in restricted net asset balances from one fiscal year to the next should be equal to the net of all activity reported on the profit and loss statement.  </t>
  </si>
  <si>
    <t>Parish Name ___________________________________ Parish Code _________</t>
  </si>
  <si>
    <t>Pastor/Parish Director __________________________________</t>
  </si>
  <si>
    <t>Date of communication to parishioners: _______________________</t>
  </si>
  <si>
    <t xml:space="preserve">               ________________________________________________________</t>
  </si>
  <si>
    <t>Signatures:</t>
  </si>
  <si>
    <t>_________________________________    ______________________________</t>
  </si>
  <si>
    <t xml:space="preserve">                      Trustee-Secretary                                                         Trustee-Treasurer</t>
  </si>
  <si>
    <t>SAMPLE COVER SHEET FOR FINANCIAL STATEMENT TRANSMITTAL</t>
  </si>
  <si>
    <t>Fiscal Year: ___________________</t>
  </si>
  <si>
    <t>The financial statements were communicated to our parishioners by (e.g., bulletin, newsletter, mailing):</t>
  </si>
  <si>
    <t>Cemeteries (Dept 92)</t>
  </si>
  <si>
    <t xml:space="preserve">     - Parishes that support a consolidated or collaborative school report the number of                       students for which a subsidy was paid and the name(s) of the school(s).</t>
  </si>
  <si>
    <t xml:space="preserve">Some cells appear with a red triangle in the upper right-hand corner.  Rest the cursor over the triangle to display comments about the contents of that cell.  Most of the additional information in these instructions also appears as a message in the appropriate cell.  </t>
  </si>
  <si>
    <t>Tuition paid to the parish that is passed on to a consolidated or collaborative school is not recorded as income.  If the total amount paid to the school is recorded as an expense, then the tuition amounts received are recorded as a reduction in the expense account.  Or, tuition is recorded in Accounts Payable when received and debited to Accounts Payable when remitted.</t>
  </si>
  <si>
    <t>Balance Sheet information must be entered by ministry (columns C through J) if the information is available.  In order to provide the most accurate information regarding day school and religious education costs, each parish should make every effort to provide data in the Christian Formation, Elementary Education and Administrative columns. If no breakdown by ministry is used, then enter all amounts (excluding cemetery and restricted funds information) in column G, Administrative.</t>
  </si>
  <si>
    <t>Reimbursement for expenses is reported as a reduction in the appropriate expense category, not as income.</t>
  </si>
  <si>
    <t xml:space="preserve">The Data Entry worksheet will not allow entries to any cell in the Elementary School column unless the name of the K-8 school is "Parish School."  Expenses related to a school building not currently used as the parish school should be reported as Administrative or Buildings and Grounds expenses. </t>
  </si>
  <si>
    <t>Shared expenses (e.g., support staff salaries, utilities, insurance) should be allocated to the appropriate ministries.  The Parish Financial Management Manual describes different methods of allocation in Section 2.10.</t>
  </si>
  <si>
    <t>PARISH CODE:</t>
  </si>
  <si>
    <t>CONFIDENTIAL FINANCIAL STATEMENT</t>
  </si>
  <si>
    <t>BALANCE SHEET</t>
  </si>
  <si>
    <t>FOR THE FISCAL YEAR ENDING</t>
  </si>
  <si>
    <t xml:space="preserve">Cash in Bank(s)-Gen'l    </t>
  </si>
  <si>
    <t xml:space="preserve">Cash in Bank(s)-Payroll       </t>
  </si>
  <si>
    <t>Long-Term Liabilities</t>
  </si>
  <si>
    <t>Mortgage Notes Payable</t>
  </si>
  <si>
    <t xml:space="preserve">Accounts Receivable      </t>
  </si>
  <si>
    <t xml:space="preserve">Other Receivables             </t>
  </si>
  <si>
    <t xml:space="preserve">Endowment Fund    </t>
  </si>
  <si>
    <t xml:space="preserve">Short-term Investments          </t>
  </si>
  <si>
    <t xml:space="preserve">Long-term Investments         </t>
  </si>
  <si>
    <t xml:space="preserve">Real Estate                               </t>
  </si>
  <si>
    <t>General Fund</t>
  </si>
  <si>
    <t>Parish Designated</t>
  </si>
  <si>
    <t>Fixed Assets Fund Bal</t>
  </si>
  <si>
    <t>PREPARED BY:</t>
  </si>
  <si>
    <t>PASTOR/PARISH DIRECTOR:</t>
  </si>
  <si>
    <t>PARISH NAME:</t>
  </si>
  <si>
    <t>Parish Code:</t>
  </si>
  <si>
    <t># Students:</t>
  </si>
  <si>
    <t>CITY:</t>
  </si>
  <si>
    <t>PERSON PREPARING REPORT:</t>
  </si>
  <si>
    <t>TITLE:</t>
  </si>
  <si>
    <t>Sac Life &amp; Wrshp</t>
  </si>
  <si>
    <t>Christian Frmtn</t>
  </si>
  <si>
    <t>Elemtry School</t>
  </si>
  <si>
    <t>Social Ministry</t>
  </si>
  <si>
    <t>Administrative</t>
  </si>
  <si>
    <t>Bldgs &amp; Grnds</t>
  </si>
  <si>
    <t>Other</t>
  </si>
  <si>
    <t>High School</t>
  </si>
  <si>
    <t>Total</t>
  </si>
  <si>
    <t>Acct #</t>
  </si>
  <si>
    <t>Description</t>
  </si>
  <si>
    <t>(Depts 10-19)</t>
  </si>
  <si>
    <t>(Depts 20-32)</t>
  </si>
  <si>
    <t>Depts 34-39)</t>
  </si>
  <si>
    <t>(Depts 40-59)</t>
  </si>
  <si>
    <t>(Depts 60-75)</t>
  </si>
  <si>
    <t>(Dept 80)</t>
  </si>
  <si>
    <t>(Depts 90, 96)</t>
  </si>
  <si>
    <t>Support</t>
  </si>
  <si>
    <t>Parish</t>
  </si>
  <si>
    <t>1000 - CASH</t>
  </si>
  <si>
    <t>XX-1010</t>
  </si>
  <si>
    <t>Cash in Bank - General</t>
  </si>
  <si>
    <t>XX-1020</t>
  </si>
  <si>
    <t>Cash in Bank - Payroll</t>
  </si>
  <si>
    <t>XX-1030</t>
  </si>
  <si>
    <t>Petty Cash</t>
  </si>
  <si>
    <t>XX-1070</t>
  </si>
  <si>
    <t>Savings Accounts</t>
  </si>
  <si>
    <t>1100 - Receivables</t>
  </si>
  <si>
    <t>XX-1110</t>
  </si>
  <si>
    <t>Accounts Receivable - Tuition and Fees</t>
  </si>
  <si>
    <t>XX-1120</t>
  </si>
  <si>
    <t>Provision for Doubtful Accounts</t>
  </si>
  <si>
    <t>XX-1140</t>
  </si>
  <si>
    <t>Accounts Receivable - Miscellaneous</t>
  </si>
  <si>
    <t>XX-1160</t>
  </si>
  <si>
    <t>Notes Receivable</t>
  </si>
  <si>
    <t>1200 - Prepaid Expenses</t>
  </si>
  <si>
    <t>XX-1210</t>
  </si>
  <si>
    <t>Prepaid Insurance</t>
  </si>
  <si>
    <t>XX-1220</t>
  </si>
  <si>
    <t>XX-1250</t>
  </si>
  <si>
    <t>Utility and other Deposits</t>
  </si>
  <si>
    <t>XX-1290</t>
  </si>
  <si>
    <t>Prepaid Expenses - Other</t>
  </si>
  <si>
    <t>1300 - Inventories</t>
  </si>
  <si>
    <t>XX-1310</t>
  </si>
  <si>
    <t>Book Inventory</t>
  </si>
  <si>
    <t>XX-1320</t>
  </si>
  <si>
    <t>Cafeteria Inventory</t>
  </si>
  <si>
    <t>XX-1330</t>
  </si>
  <si>
    <t>Instructional Supplies Inventory</t>
  </si>
  <si>
    <t>XX-1390</t>
  </si>
  <si>
    <t>Other Supply Inventory</t>
  </si>
  <si>
    <t>1500 - Investments, Unrestricted</t>
  </si>
  <si>
    <t>XX-1520</t>
  </si>
  <si>
    <t>Short-term Investments</t>
  </si>
  <si>
    <t>XX-1530</t>
  </si>
  <si>
    <t>Long-term Investments</t>
  </si>
  <si>
    <t>XX-1580</t>
  </si>
  <si>
    <t>Investments - Real Estate</t>
  </si>
  <si>
    <t>1700 - Fixed Assets</t>
  </si>
  <si>
    <t>XX-1710</t>
  </si>
  <si>
    <t>Land</t>
  </si>
  <si>
    <t>XX-1720</t>
  </si>
  <si>
    <t>Land Improvements</t>
  </si>
  <si>
    <t>XX-1730</t>
  </si>
  <si>
    <t>Buildings</t>
  </si>
  <si>
    <t>XX-1750</t>
  </si>
  <si>
    <t>Furniture and Fixtures</t>
  </si>
  <si>
    <t>XX-1770</t>
  </si>
  <si>
    <t>Equipment</t>
  </si>
  <si>
    <t>XX-1780</t>
  </si>
  <si>
    <t>Vehicles</t>
  </si>
  <si>
    <t xml:space="preserve"> XX-1790</t>
  </si>
  <si>
    <t>Construction in Progress</t>
  </si>
  <si>
    <t>1800 - Investments, Restricted</t>
  </si>
  <si>
    <t>XX-1820</t>
  </si>
  <si>
    <t>XX-1830</t>
  </si>
  <si>
    <t>TOTAL ASSETS</t>
  </si>
  <si>
    <t>2000 - Current Liabilities</t>
  </si>
  <si>
    <t>XX-2020</t>
  </si>
  <si>
    <t>Accounts Payable</t>
  </si>
  <si>
    <t>XX-2030</t>
  </si>
  <si>
    <t>Federal Withholding Taxes Payable</t>
  </si>
  <si>
    <t>XX-2040</t>
  </si>
  <si>
    <t>FICA Taxes Payable</t>
  </si>
  <si>
    <t>XX-2050</t>
  </si>
  <si>
    <t>State Withholding Taxes Payable</t>
  </si>
  <si>
    <t>XX-2060</t>
  </si>
  <si>
    <t>Accrued Payroll</t>
  </si>
  <si>
    <t>XX-2080</t>
  </si>
  <si>
    <t>Accrued Interest Payable</t>
  </si>
  <si>
    <t>XX-2090</t>
  </si>
  <si>
    <t>Other Current Liabilities</t>
  </si>
  <si>
    <t>2100 - Short-term Debt</t>
  </si>
  <si>
    <t>XX-2110</t>
  </si>
  <si>
    <t>Short-term Notes</t>
  </si>
  <si>
    <t>XX-2120</t>
  </si>
  <si>
    <t xml:space="preserve">2400 - Deferred Revenue </t>
  </si>
  <si>
    <t>XX-2410</t>
  </si>
  <si>
    <t>Prepaid Tuition and Fees</t>
  </si>
  <si>
    <t>XX-2490</t>
  </si>
  <si>
    <t>Other Prepaids</t>
  </si>
  <si>
    <t>TOTAL CURRENT LIABILITIES</t>
  </si>
  <si>
    <t>2700 - Long-term Liabilities</t>
  </si>
  <si>
    <t>XX-2710</t>
  </si>
  <si>
    <t>Notes Payable -- Banks</t>
  </si>
  <si>
    <t>XX-2720</t>
  </si>
  <si>
    <t>XX-2730</t>
  </si>
  <si>
    <t>Notes Payable -- Parishioners</t>
  </si>
  <si>
    <t>XX-2770</t>
  </si>
  <si>
    <t>Notes Payable -- Other Parishes</t>
  </si>
  <si>
    <t>TOTAL LONG-TERM LIABILITIES</t>
  </si>
  <si>
    <t>TOTAL LIABILITIES</t>
  </si>
  <si>
    <t>2800 Restricted Net Assets</t>
  </si>
  <si>
    <t>XX-2810</t>
  </si>
  <si>
    <t>XX-2820</t>
  </si>
  <si>
    <t>Endowment Fund</t>
  </si>
  <si>
    <t>XX-2890</t>
  </si>
  <si>
    <t>92-XXXX</t>
  </si>
  <si>
    <t>TOTAL RESTRICTED NET ASSETS</t>
  </si>
  <si>
    <t>2900 Unrestricted Net Assets</t>
  </si>
  <si>
    <t>XX-2910</t>
  </si>
  <si>
    <t>XX-2920</t>
  </si>
  <si>
    <t>Parish--Designated Funds</t>
  </si>
  <si>
    <t>XX-2930</t>
  </si>
  <si>
    <t>Fixed Asset Fund Balance</t>
  </si>
  <si>
    <t>TOTAL UNRESTRICTED NET ASSETS</t>
  </si>
  <si>
    <t>TOTAL LIABILITIES &amp; NET ASSETS</t>
  </si>
  <si>
    <t>REVENUES</t>
  </si>
  <si>
    <t>3000 Contributions</t>
  </si>
  <si>
    <t>XX-3010</t>
  </si>
  <si>
    <t>Weekly Envelopes for Parish Support</t>
  </si>
  <si>
    <t>XX-3020</t>
  </si>
  <si>
    <t>Offertory Collection</t>
  </si>
  <si>
    <t>XX-3030</t>
  </si>
  <si>
    <t>XX-3040</t>
  </si>
  <si>
    <t>Vigil Lights</t>
  </si>
  <si>
    <t>XX-3050</t>
  </si>
  <si>
    <t>Bequests</t>
  </si>
  <si>
    <t>XX-3060</t>
  </si>
  <si>
    <t>Donations</t>
  </si>
  <si>
    <t>XX-3070</t>
  </si>
  <si>
    <t>Special Collections for Others</t>
  </si>
  <si>
    <t>XX-3080</t>
  </si>
  <si>
    <t>Mass Stipends and Stole Fees</t>
  </si>
  <si>
    <t>XX-3090</t>
  </si>
  <si>
    <t>3100 Tuition and Program Fees</t>
  </si>
  <si>
    <t>XX-3110</t>
  </si>
  <si>
    <t>Tuition</t>
  </si>
  <si>
    <t>XX-3120</t>
  </si>
  <si>
    <t>Registration</t>
  </si>
  <si>
    <t>XX-3130</t>
  </si>
  <si>
    <t>Book and Supply Fees</t>
  </si>
  <si>
    <t>XX-3140</t>
  </si>
  <si>
    <t>XX-3190</t>
  </si>
  <si>
    <t>Miscellaneous Tuition and Fees</t>
  </si>
  <si>
    <t>3200 Contributed Services</t>
  </si>
  <si>
    <t>XX-3210</t>
  </si>
  <si>
    <t>Contributed Services of Religious</t>
  </si>
  <si>
    <t>XX-3250</t>
  </si>
  <si>
    <t>Other Contributed Services</t>
  </si>
  <si>
    <t>3300 Rentals</t>
  </si>
  <si>
    <t>XX-3310</t>
  </si>
  <si>
    <t>Hall Rentals</t>
  </si>
  <si>
    <t>XX-3390</t>
  </si>
  <si>
    <t>Other Rentals</t>
  </si>
  <si>
    <t>3400/3500 Other Revenues</t>
  </si>
  <si>
    <t>XX-3410</t>
  </si>
  <si>
    <t>Scholarships</t>
  </si>
  <si>
    <t>XX-3420</t>
  </si>
  <si>
    <t>Cafeteria</t>
  </si>
  <si>
    <t>XX-3430</t>
  </si>
  <si>
    <t>Vending Machines</t>
  </si>
  <si>
    <t>XX-3440</t>
  </si>
  <si>
    <t>Bingo and Other Program Concessions</t>
  </si>
  <si>
    <t>XX-3450</t>
  </si>
  <si>
    <t>Government Assistance</t>
  </si>
  <si>
    <t>XX-3460</t>
  </si>
  <si>
    <t>Archdiocesan Assistance</t>
  </si>
  <si>
    <t>XX-3470</t>
  </si>
  <si>
    <t>Investment Income</t>
  </si>
  <si>
    <t>XX-3480</t>
  </si>
  <si>
    <t>Publications</t>
  </si>
  <si>
    <t>XX-3510</t>
  </si>
  <si>
    <t>Loan Receipts</t>
  </si>
  <si>
    <t>XX-3520</t>
  </si>
  <si>
    <t>Sale of Assets</t>
  </si>
  <si>
    <t>XX-3590</t>
  </si>
  <si>
    <t>92-3000</t>
  </si>
  <si>
    <t>Cemetery Receipts</t>
  </si>
  <si>
    <t>3600 Fund Raising and Activity Events</t>
  </si>
  <si>
    <t>XX-3610</t>
  </si>
  <si>
    <t>Bingo</t>
  </si>
  <si>
    <t>XX-3620</t>
  </si>
  <si>
    <t>Festival (Net Proceeds)</t>
  </si>
  <si>
    <t>XX-3630</t>
  </si>
  <si>
    <t>Activity Fees</t>
  </si>
  <si>
    <t>XX-3690</t>
  </si>
  <si>
    <t>Other Fund Raisers (Net Proceeds)</t>
  </si>
  <si>
    <t>EXPENSES</t>
  </si>
  <si>
    <t>4000/4100 Salaries and Benefits</t>
  </si>
  <si>
    <t>XX-4010</t>
  </si>
  <si>
    <t>Salaries</t>
  </si>
  <si>
    <t>Salaries-Teachers, Principal</t>
  </si>
  <si>
    <t>XX-4020</t>
  </si>
  <si>
    <t>Salaries and Benefits Contributed</t>
  </si>
  <si>
    <t>XX-4030</t>
  </si>
  <si>
    <t>Unemployment Benefit Premiums</t>
  </si>
  <si>
    <t>XX-4040</t>
  </si>
  <si>
    <t>Employer's Portion of FICA Tax</t>
  </si>
  <si>
    <t>XX-4050</t>
  </si>
  <si>
    <t>Emplr's Portion - Hosp and Dent Ins</t>
  </si>
  <si>
    <t>XX-4060</t>
  </si>
  <si>
    <t>Employer's Contrib to Pension Plan</t>
  </si>
  <si>
    <t>XX-4080</t>
  </si>
  <si>
    <t>Continuing Education</t>
  </si>
  <si>
    <t>XX-4090</t>
  </si>
  <si>
    <t>Auto Allowance</t>
  </si>
  <si>
    <t>XX-4110</t>
  </si>
  <si>
    <t>Food and Living Allowance</t>
  </si>
  <si>
    <t>XX-4190</t>
  </si>
  <si>
    <t>4200 Supplies and Purch Services</t>
  </si>
  <si>
    <t>XX-4210</t>
  </si>
  <si>
    <t>Supplies/Program Expenses</t>
  </si>
  <si>
    <t>XX-4220</t>
  </si>
  <si>
    <t>Postage</t>
  </si>
  <si>
    <t>XX-4230</t>
  </si>
  <si>
    <t>Books/Consumables</t>
  </si>
  <si>
    <t>XX-4240</t>
  </si>
  <si>
    <t>Clothing and Shelter</t>
  </si>
  <si>
    <t>XX-4250</t>
  </si>
  <si>
    <t>Direct Assistance</t>
  </si>
  <si>
    <t>XX-4260</t>
  </si>
  <si>
    <t>A-V Materials</t>
  </si>
  <si>
    <t>XX-4270</t>
  </si>
  <si>
    <t>Food and Meals</t>
  </si>
  <si>
    <t>XX-4320</t>
  </si>
  <si>
    <t>XX-4340</t>
  </si>
  <si>
    <t>Professional Services</t>
  </si>
  <si>
    <t>XX-4390</t>
  </si>
  <si>
    <t xml:space="preserve">4400/4500 Building &amp; Grounds </t>
  </si>
  <si>
    <t xml:space="preserve"> XX-4410</t>
  </si>
  <si>
    <t>Telephone</t>
  </si>
  <si>
    <t>XX-4420</t>
  </si>
  <si>
    <t>Heat</t>
  </si>
  <si>
    <t>XX-4430</t>
  </si>
  <si>
    <t>Electric</t>
  </si>
  <si>
    <t>XX-4440</t>
  </si>
  <si>
    <t>Water and Sewer</t>
  </si>
  <si>
    <t>XX-4450</t>
  </si>
  <si>
    <t>Maintenance of Grounds</t>
  </si>
  <si>
    <t>XX-4460</t>
  </si>
  <si>
    <t>Repair &amp; Maint of Buildings</t>
  </si>
  <si>
    <t>XX-4470</t>
  </si>
  <si>
    <t>Repair &amp; Maint of Furn &amp; Equip</t>
  </si>
  <si>
    <t>XX-4480</t>
  </si>
  <si>
    <t>The Excel workbook is downloaded from the Archdiocesan website. Open the Excel workbook and save it on your computer or your network by following these steps:</t>
  </si>
  <si>
    <t>Column (M) is used to report data related to Faith in Our Future capital campaign activity.</t>
  </si>
  <si>
    <t xml:space="preserve">Column (K) is used to report data related to all restricted fund balances for cemeteries.  </t>
  </si>
  <si>
    <t>You must use the Explanations worksheet to record information about funds reported as Restricted Net Assets in Column (L).  You must list the name of each separate net asset, the ending balance, and the purpose of the fund on this worksheet.  Each description field will wrap multiple lines of text.  Report by type of fund (e.g., construction, capital maintenance, new organ), not type of investment.  Do not include an explanation amount for a cemetery.</t>
  </si>
  <si>
    <r>
      <t>Please provide information on each restricted net asset reported on the Balance Sheet included in</t>
    </r>
    <r>
      <rPr>
        <i/>
        <sz val="10"/>
        <rFont val="Arial"/>
        <family val="2"/>
      </rPr>
      <t xml:space="preserve"> accounts</t>
    </r>
  </si>
  <si>
    <r>
      <rPr>
        <sz val="10"/>
        <rFont val="Tahoma"/>
        <family val="2"/>
      </rPr>
      <t>Do not include cemetery amounts in this section.</t>
    </r>
    <r>
      <rPr>
        <i/>
        <sz val="10"/>
        <rFont val="Tahoma"/>
        <family val="2"/>
      </rPr>
      <t xml:space="preserve">  Explain any differences below.</t>
    </r>
  </si>
  <si>
    <t>Special Restricted Parish Collections</t>
  </si>
  <si>
    <t xml:space="preserve">                    Pastor/Parish Director                                           Chairperson, Finance Council</t>
  </si>
  <si>
    <t>Major Maintenance and Capital Expense</t>
  </si>
  <si>
    <t>Date of meeting with Pastoral Council: _________________________</t>
  </si>
  <si>
    <t>CONFIDENTIAL FINANCIAL STATEMENT DATA ENTRY WORKSHEET FOR THE FISCAL YEAR</t>
  </si>
  <si>
    <t>AS OF</t>
  </si>
  <si>
    <t>Save a copy of the Excel file.</t>
  </si>
  <si>
    <t>To facilitate the preparation of the report at the parish level and to expedite the processing of the report at the diocesan level, the CFS package has been prepared using a Microsoft Excel (Office 2013) linked workbook again this year.  Microsoft Office is the standard business software for the Archdiocese of Milwaukee.   Note that this workbook contains tabs to enter data and see the financial statements.  You must ensure that your version of Excel is set to "show sheet tabs."</t>
  </si>
  <si>
    <t>Office of Parish Financial Consulting.  You will be sent a statement of the actual</t>
  </si>
  <si>
    <t>Contact the Parish Financial Consulting Office if you need additional space or you will receive an error.</t>
  </si>
  <si>
    <t>Deanery:</t>
  </si>
  <si>
    <t xml:space="preserve">The Assessment worksheet is automatically populated from information that is entered on the Data Entry worksheet.  The calculation includes a credit for students enrolled in a K5-8 parish school and a credit for long-term debt.  </t>
  </si>
  <si>
    <r>
      <t xml:space="preserve">If you fail to submit a final and correct Confidential Financial Statement before the assessment billing is prepared, </t>
    </r>
    <r>
      <rPr>
        <b/>
        <i/>
        <sz val="12"/>
        <rFont val="Tahoma"/>
        <family val="2"/>
      </rPr>
      <t>your billed assessment amount will be calculated as 115% of the higher of the previous two years' billed amounts</t>
    </r>
    <r>
      <rPr>
        <b/>
        <sz val="12"/>
        <rFont val="Tahoma"/>
        <family val="2"/>
      </rPr>
      <t>.</t>
    </r>
  </si>
  <si>
    <t>School K5-8:</t>
  </si>
  <si>
    <t>School K3,K4</t>
  </si>
  <si>
    <t>OTHER NON-CASH TRANSACTIONS:</t>
  </si>
  <si>
    <t>Archdiocesan Assessments</t>
  </si>
  <si>
    <t>Proceeds from Borrowing ..........................................................................................</t>
  </si>
  <si>
    <t>NET SURPLUS (DEFICIT) ...................................</t>
  </si>
  <si>
    <t>Credit for parish elementary school students K5-8:</t>
  </si>
  <si>
    <t>Cemetery</t>
  </si>
  <si>
    <t>FIOF</t>
  </si>
  <si>
    <t>Balance from Operations</t>
  </si>
  <si>
    <t>Plus/Less Unrealized Gains/Losses</t>
  </si>
  <si>
    <t>Amount reported on CFS B/S</t>
  </si>
  <si>
    <t>Difference</t>
  </si>
  <si>
    <t>YOU MUST COMPLETE THIS FORM.</t>
  </si>
  <si>
    <t>IF YOUR PARISH HAS RESTRICTED FUNDS OR LONG-TERM/MORTGAGE DEBT,</t>
  </si>
  <si>
    <t>Long-Term or Mortgage Debt</t>
  </si>
  <si>
    <t>Parental Choice Program(s) Revenue</t>
  </si>
  <si>
    <t>Archdiocesan assessment amount (multiply amount on line 5 by 5.0%.)</t>
  </si>
  <si>
    <t>As required by Archdiocesan policy, a copy of the parish annual financial statement has been submitted to the Archdiocese.  We assert that the parish Finance Council has met and reviewed the Balance Sheet and Statement of Receipts and Disbursements for the parish, that these statements have been presented to the Pastoral Council, and that a summary of the financial statements with the same information has been communicated to our parishioners.</t>
  </si>
  <si>
    <t xml:space="preserve">     - Parishes with parish schools report total enrollment for the school. K3 and K4 are reported separately from K5-8.</t>
  </si>
  <si>
    <t xml:space="preserve">     - Parishes that provide support for students attending another parish school report the number of students for which a subsidy was paid and the name(s) of the school(s).</t>
  </si>
  <si>
    <t>RECONCILIATION OF RESTRICTED ACTIVITY AND MORTGAGE DEBT</t>
  </si>
  <si>
    <t>If there is a known reconciliation difference, please provide an explanation below:</t>
  </si>
  <si>
    <t>Endowment &amp; All Other Restricted</t>
  </si>
  <si>
    <t xml:space="preserve">2. A statement signed by the pastor/administrator, trustees and finance council chairperson that tells us when and how the annual financial information was communicated to your parishioners.  A sample letter is included as the last tab in this workbook.           </t>
  </si>
  <si>
    <t>K-8 School (choose from list):</t>
  </si>
  <si>
    <t>Other information (provide commentary below):</t>
  </si>
  <si>
    <t>Other Parish School Support (enter name(s)):</t>
  </si>
  <si>
    <r>
      <t xml:space="preserve">Please review your classification of </t>
    </r>
    <r>
      <rPr>
        <b/>
        <sz val="12"/>
        <rFont val="Tahoma"/>
        <family val="2"/>
      </rPr>
      <t>Restricted</t>
    </r>
    <r>
      <rPr>
        <sz val="12"/>
        <rFont val="Tahoma"/>
        <family val="2"/>
      </rPr>
      <t xml:space="preserve"> and </t>
    </r>
    <r>
      <rPr>
        <b/>
        <sz val="12"/>
        <rFont val="Tahoma"/>
        <family val="2"/>
      </rPr>
      <t>Unrestricted</t>
    </r>
    <r>
      <rPr>
        <sz val="12"/>
        <rFont val="Tahoma"/>
        <family val="2"/>
      </rPr>
      <t xml:space="preserve"> investments and fund balances.  Funds may be restricted by the donor or by the solicitation.  Endowments are created only by action of the officers of the parish, and a proxy is always required.  The parish may set aside a portion of its accumulated funds for a specific purpose; this is a parish designated (unrestricted) fund.  </t>
    </r>
  </si>
  <si>
    <t>COVID-19</t>
  </si>
  <si>
    <t>Inter-parish Pandemic Assistance</t>
  </si>
  <si>
    <t>XX-3455.2</t>
  </si>
  <si>
    <t>XX-3455.3</t>
  </si>
  <si>
    <t>Other Pandemic Assistance</t>
  </si>
  <si>
    <t>Pandemic Assistance</t>
  </si>
  <si>
    <t xml:space="preserve">September 1, December 1, March 1, and June 1…………... </t>
  </si>
  <si>
    <t>XX-4770</t>
  </si>
  <si>
    <t>Parishes are required to fill out the "Restricted &amp; Debt Recon" worksheet.  Please enter data in the yellow-colored cells if your parish has any restricted activity or mortgage debt. The remaining information will auto-calculate. Your CFS should not be submitted until there are no reconciliation differences in your restricted funds.</t>
  </si>
  <si>
    <t>Expenses related to fundraising should be recorded as reductions in the appropriate revenue accounts.  Only the net revenue is included in the assessment calculation.  A fundraiser that produces a net deficit should be recorded as a parish/school expense.</t>
  </si>
  <si>
    <t>Shared Expense Reimbursement</t>
  </si>
  <si>
    <t>Purpose of Funds Received</t>
  </si>
  <si>
    <t>Total Revenue</t>
  </si>
  <si>
    <t>Example:</t>
  </si>
  <si>
    <t>EXPLANATION OF COVID-19 RELATED INCOME</t>
  </si>
  <si>
    <t>The total of all revenue posted in 3455.1, 3445.2 and 3455.3 must be listed on this form.</t>
  </si>
  <si>
    <t>Inter-Parish Pandemic Assistance</t>
  </si>
  <si>
    <t>Depreciation is a non-cash expense and the appearance of it on the parish financial statements may be misleading to the users of those reports. Although some parishes may have audited financial statements that include depreciation, the CFS should not include depreciation expense. Parishes should use account 4740 to recognize the full expense in the fiscal year in which the cash was disbursed.</t>
  </si>
  <si>
    <t xml:space="preserve">Parishes are instructed to use the COVID-19 Accounting Manual to determine how to book all COVID-19 related loans, grants and income. </t>
  </si>
  <si>
    <t>Prepaid Retirement and Health Insurance</t>
  </si>
  <si>
    <t>COVID-19 Relief</t>
  </si>
  <si>
    <t>TOTAL OPERATING REVENUES  (Line 1 to 9) ......................................................…</t>
  </si>
  <si>
    <t>OPERATING SURPLUS (DEFICIT) (Line 10 - Line 19) ...................................................</t>
  </si>
  <si>
    <t>Total Salaries &amp; Benefits (Line 11+12) ..............................................</t>
  </si>
  <si>
    <t>TOTAL REVENUES:</t>
  </si>
  <si>
    <t>TOTAL EXPENSES:</t>
  </si>
  <si>
    <t>Relief</t>
  </si>
  <si>
    <t>For Archdiocesan Use Only:</t>
  </si>
  <si>
    <t>Unrealized Gains</t>
  </si>
  <si>
    <t>Unrealized (Losses)</t>
  </si>
  <si>
    <t>Retained Earnings Roll Forward</t>
  </si>
  <si>
    <t>Difference - $</t>
  </si>
  <si>
    <t>Difference - %</t>
  </si>
  <si>
    <t>Debt Repayment - Principal</t>
  </si>
  <si>
    <t>Increase (Decrease) in Fixed Asset Balance, Used Above</t>
  </si>
  <si>
    <t>Increase (Decrease) in Fixed Asset Balance: See below</t>
  </si>
  <si>
    <t>Love One Another (LOA)</t>
  </si>
  <si>
    <t>Love One Another   (Dept 98)</t>
  </si>
  <si>
    <t>XX-2850</t>
  </si>
  <si>
    <t>2022 Ending Total Net Assets Balance, Calculated</t>
  </si>
  <si>
    <t>2022 Ending Fixed Asset Fund Balance</t>
  </si>
  <si>
    <t>Love One Another</t>
  </si>
  <si>
    <t xml:space="preserve">Love One </t>
  </si>
  <si>
    <t>Another</t>
  </si>
  <si>
    <t>Love One Another Investment Income</t>
  </si>
  <si>
    <t>Total Contributions</t>
  </si>
  <si>
    <t>Total Tuition and Program Fees</t>
  </si>
  <si>
    <t>Total Other Revenue</t>
  </si>
  <si>
    <t>Total Fundraising Revenue</t>
  </si>
  <si>
    <t>Total Salaries and Benefits</t>
  </si>
  <si>
    <t>Total Supplies and Purch Services</t>
  </si>
  <si>
    <t>Total Buildings &amp; Grounds</t>
  </si>
  <si>
    <t>Total Other Expense</t>
  </si>
  <si>
    <t>TOTAL OPERATING EXPENSES (Line 13 to 18) ..........................................................</t>
  </si>
  <si>
    <t xml:space="preserve">Column (L) is used to report data related to all restricted fund balances except for cemeteries, Faith In Our Future, and Love One Another.  Contributions, interest income, disbursements made from restricted funds, investment account balances and other bank balances for all restricted funds are entered in this column.  You must enter the fund balance (equity) amounts as Scholarship, Endowment or Other Restricted Funds.  Note the default is Other Restricted Funds; this category will automatically adjust to balance your entries.  The net asset balance for the General Fund (Retained Earnings) is calculated on this worksheet.  The General Fund balance will be adjusted for the value of assets held in the parish unrestricted accounts that are part of the restricted net asset balances.  </t>
  </si>
  <si>
    <t>Love One Another Restricted Contributions</t>
  </si>
  <si>
    <t>Love One Another Long-term Investments</t>
  </si>
  <si>
    <t>Love One Another Net Assets</t>
  </si>
  <si>
    <t>Current Maturity of Long-term Debt (See Note)</t>
  </si>
  <si>
    <r>
      <t xml:space="preserve">numbered 28xx.  </t>
    </r>
    <r>
      <rPr>
        <i/>
        <sz val="10"/>
        <rFont val="Arial"/>
        <family val="2"/>
      </rPr>
      <t xml:space="preserve">The total of all items listed below must equal the amount that appears on the </t>
    </r>
    <r>
      <rPr>
        <b/>
        <i/>
        <sz val="10"/>
        <rFont val="Arial"/>
        <family val="2"/>
      </rPr>
      <t>Balance Sheet.</t>
    </r>
  </si>
  <si>
    <t>The total of all funds listed in accounts 1810 - 1850 must equal the total of accounts 2810 - 2890.</t>
  </si>
  <si>
    <t>Column (N) is used to report Love One Another (LOA) capital campaign activity. Note: Only parishes that participated in the "Pilot" phase and received distributions from the LOA Trust by 6/30/2022 should use Column O. All other parishes should not have activity until the 2022-2023 fiscal year.</t>
  </si>
  <si>
    <t>Column (O) is used to report COVID-19 pandemic assistance activity.</t>
  </si>
  <si>
    <t>Expenditures from restricted funds are recorded as operating expenses in columns L, M or N, regardless of the year in which the funds were collected.</t>
  </si>
  <si>
    <t xml:space="preserve">   (from Statement of Receipts Disbursements, line 10)</t>
  </si>
  <si>
    <t>OTHER NON-CASH TRANSACTIONS</t>
  </si>
  <si>
    <t>Unrealized gains on investments …..........................</t>
  </si>
  <si>
    <t>Unrealized losses on investments ….........................</t>
  </si>
  <si>
    <t>NET (INCLUDING OTHER NON-CASH) ...................................</t>
  </si>
  <si>
    <t>The annual Confidential Financial Statement (CFS) is a group of financial documents prepared at the end of the fiscal year by all parishes of the Archdiocese of Milwaukee.  The data contained in these reports is used to calculate the archdiocesan assessment, for strategic planning purposes, for proxy determinations, and for other analytical purposes.  It is confidential in that it is not public record.</t>
  </si>
  <si>
    <t>JUNE 30, 2023</t>
  </si>
  <si>
    <t>2022-2023</t>
  </si>
  <si>
    <t>Gross receipts, fiscal year ended June 30, 2023……………………</t>
  </si>
  <si>
    <t>Less: 10% of LT debt as of June 30, 2023………………..</t>
  </si>
  <si>
    <t xml:space="preserve">payable during the 2023-2024 fiscal year.  It may be adjusted after review by the </t>
  </si>
  <si>
    <t>2022-2023 CFS Restricted Activity &amp; Debt Reconciliations</t>
  </si>
  <si>
    <t>2022 Ending Balance</t>
  </si>
  <si>
    <t>Plus: 2023 Income (P&amp;L Lines 10 &amp; 25)</t>
  </si>
  <si>
    <t>Less: 2023 Expenses (P&amp;L Line 19)</t>
  </si>
  <si>
    <t>Less: 2023 Debt Repayment (P&amp;L Line 26)</t>
  </si>
  <si>
    <t>Less: 2023 Capital Expenditures (Line 28)</t>
  </si>
  <si>
    <t>2023 Ending Balance (Calculated)</t>
  </si>
  <si>
    <t>ERTC Received</t>
  </si>
  <si>
    <t>ERTC for shared staff with St. John</t>
  </si>
  <si>
    <t>Please provide the total of all COVID-19 revenue received, including:
EIDL Grants, ESSER/GEER, EANS, City Forward Grants, ERTC,  FFCRA, etc.</t>
  </si>
  <si>
    <t>2022 Ending Total Net Assets Balance</t>
  </si>
  <si>
    <t>2023 Net Surplus (Deficit) - Unrestricted</t>
  </si>
  <si>
    <t>2023 Net Surplus (Deficit) - Restricted</t>
  </si>
  <si>
    <t>2023 Net Surplus (Deficit) - FIOF</t>
  </si>
  <si>
    <t>2023 Net Surplus (Deficit) - LOA</t>
  </si>
  <si>
    <t>2023 Net Surplus (Deficit) - Covid-19 Relief</t>
  </si>
  <si>
    <t>2023 Ending Fixed Asset Fund Balance</t>
  </si>
  <si>
    <t>Fiscal Year 2022-2023</t>
  </si>
  <si>
    <t>Call or email  the Office of Parish and School Financial Consulting if you have any questions at:  
Denise: 414-769-3336 
Michael: 414-769-3335                                                                                               Email: parishfinance@archmil.org</t>
  </si>
  <si>
    <t xml:space="preserve">         fiscal year 2023.</t>
  </si>
  <si>
    <t>The data entry worksheet for fiscal year 2022-2023 includes all updates to the chart of accounts, including the accounts noted in the COVID-19 Accounting Manual and the Love One Another Capital Campaign Accounting Manual.</t>
  </si>
  <si>
    <t>PREPARER'S PHONE NUMBER:</t>
  </si>
  <si>
    <t>County</t>
  </si>
  <si>
    <t xml:space="preserve">Petty Cash           </t>
  </si>
  <si>
    <t xml:space="preserve">Savings Account(s)      </t>
  </si>
  <si>
    <t xml:space="preserve">  1000 TOTAL CASH            </t>
  </si>
  <si>
    <t xml:space="preserve">  1100 TOTAL RECEIVABLES</t>
  </si>
  <si>
    <t xml:space="preserve">  1300 TOTAL INVENTORIES</t>
  </si>
  <si>
    <t xml:space="preserve">  1200 TOTAL PREPAIDS</t>
  </si>
  <si>
    <t xml:space="preserve">  1500 TOTAL INVESTMENTS</t>
  </si>
  <si>
    <t xml:space="preserve">  1700 TOTAL FIXED ASSETS</t>
  </si>
  <si>
    <t xml:space="preserve">  1000-1700 TOTAL UNRESTRICTED ASSETS</t>
  </si>
  <si>
    <t xml:space="preserve">Current Liabilities </t>
  </si>
  <si>
    <t>Deferred Revenue</t>
  </si>
  <si>
    <t xml:space="preserve">  2000-2400 TOTAL CURRENT LIABILITIES</t>
  </si>
  <si>
    <t xml:space="preserve">  2700 TOTAL LONG-TERM LIABILITIES</t>
  </si>
  <si>
    <t>Cemetery Cash in Bank(s)</t>
  </si>
  <si>
    <t>Cemetery Fixed Assets</t>
  </si>
  <si>
    <t>Cemetery Investments</t>
  </si>
  <si>
    <t xml:space="preserve">  TOTAL LIABILITIES- CEMETERY</t>
  </si>
  <si>
    <t xml:space="preserve">  TOTAL ASSETS- CEMETERY</t>
  </si>
  <si>
    <t>Restricted Cash in Bank(s)</t>
  </si>
  <si>
    <t>Restricted Investments</t>
  </si>
  <si>
    <t xml:space="preserve">  TOTAL RESTRICTED ASSETS</t>
  </si>
  <si>
    <t>UNRESTRICTED ASSETS</t>
  </si>
  <si>
    <t>UNRESTRICTED LIABILITIES</t>
  </si>
  <si>
    <t>RESTRICTED FUNDS</t>
  </si>
  <si>
    <t>NET ASSETS</t>
  </si>
  <si>
    <t xml:space="preserve">Cemetery        </t>
  </si>
  <si>
    <t xml:space="preserve">Other Restricted </t>
  </si>
  <si>
    <t xml:space="preserve">  2800 TOTAL RESTRICTED NET ASSETS</t>
  </si>
  <si>
    <t xml:space="preserve">  2900 TOTAL UNRESTRICTED NET ASSETS</t>
  </si>
  <si>
    <t xml:space="preserve">  2800-2900 TOTAL NET ASSETS</t>
  </si>
  <si>
    <t>2000- 2900 TOTAL LIABILITIES &amp; NET ASSETS</t>
  </si>
  <si>
    <t>Proceeds from Archdiocesan Assisstance….................</t>
  </si>
  <si>
    <t xml:space="preserve">  2000-2700 TOTAL UNRESTRICTED LIABILITIES</t>
  </si>
  <si>
    <t>Payable During Fiscal Year 2023-2024:</t>
  </si>
  <si>
    <t>Report the number of students enrolled at the parish in K-12 religious education instruction during fiscal year 2022-2023 in cell K6.</t>
  </si>
  <si>
    <t>Fees collected for Religious Education or School tuition for the 2023-2024 school year are deferred income and are recorded in account 2410 on the Balance Sheet.</t>
  </si>
  <si>
    <t>All known, unpaid obligations of the parish at June 30, 2023 are recorded as Expenses on the Statement of Income and Expense, and Current Liabilities on the Balance Sheet.  This includes any unpaid portion of the current year’s assessment, property and liability insurance, pension or group life insurance obligations to the Archdiocese, custodian or sponsor.</t>
  </si>
  <si>
    <t>Cemetery revenue from all sources is entered in total in cell K154.</t>
  </si>
  <si>
    <t>School Choice receipts are entered at the full voucher amount received on Line 129.</t>
  </si>
  <si>
    <r>
      <t xml:space="preserve">Unrealized gains or losses are </t>
    </r>
    <r>
      <rPr>
        <u/>
        <sz val="12"/>
        <rFont val="Tahoma"/>
        <family val="2"/>
      </rPr>
      <t>not</t>
    </r>
    <r>
      <rPr>
        <sz val="12"/>
        <rFont val="Tahoma"/>
        <family val="2"/>
      </rPr>
      <t xml:space="preserve"> included as operating income/expense but must still be reported on the CFS.  Use lines 232 (gain) or line 233 (loss) for reconciliation purposes.</t>
    </r>
  </si>
  <si>
    <t>Payments to consolidated or collaborative grade schools on behalf of children registered as parishioners is recorded, net of any tuition received by the parish, in cell E225.  Do not report these payments as assessments (line 214).  All payments to a school other than a parish school are recorded as support regardless of how they are calculated (e.g., reimbursement of actual expenses, percent of cost, fixed amount per pupil).</t>
  </si>
  <si>
    <t>Catholic High School support, net of tuition received by the parish, is entered in cell J226.  Do not report these payments as assessments (line 214).</t>
  </si>
  <si>
    <t>1. The Excel workbook.  Please include the Preparers Email and Phone number if there were questions.</t>
  </si>
  <si>
    <t xml:space="preserve">Cemetery Assets are entered as follows: bank accounts are entered into cell K-14 and K-17. Perpetual Care Funds are entered into cell K-54. Lastly Fixed Assets are entered into cells K-43:49. </t>
  </si>
  <si>
    <t>Cemetery Liabilities are entered as follows: Accounts Payable in cell K-69. Any pre-paid (i.e. Plots, Burials) would go in cell K-79. Any other cemetery liabilities go in cell K-71.</t>
  </si>
  <si>
    <t>PREPARER'S EMAIL:</t>
  </si>
  <si>
    <t xml:space="preserve">   # Students on 3rd Friday in September 2022 x $3,972………….</t>
  </si>
  <si>
    <t>NUMBER OF STUDENTS ENROLLED SEPT 2022</t>
  </si>
  <si>
    <t>TOTAL OTHER RECEIPTS (Line 21 to 25)…………………</t>
  </si>
  <si>
    <t xml:space="preserve">TOTAL OTHER DISBURSEMENTS (Line 27 to 30)………. </t>
  </si>
  <si>
    <t>Other Revenue (excluding 3455, 3460, 3510, 3520) .................................</t>
  </si>
  <si>
    <t>Contributions (excluding 3010, 3020, 3030 and 3070)...................................</t>
  </si>
  <si>
    <r>
      <t xml:space="preserve">Parishes receive a credit for the number of students enrolled in grades K5 through 8 of a parish school.  The credit used in the 2022-2023 assessment is $3,972 per pupil in grades K5-8.  The number of students entered in cell G6 is the third Friday in September count provided to OSCYM in September 2022.  </t>
    </r>
    <r>
      <rPr>
        <i/>
        <sz val="12"/>
        <rFont val="Tahoma"/>
        <family val="2"/>
      </rPr>
      <t>If you enter a number of students, then you must also select the name of a school (your own parish or collaborative school), or enter the name of another parish school.  If you do not enter the name of a school, you will receive an error message when you try to enter data in the Schools column of the worksheet.</t>
    </r>
  </si>
  <si>
    <t>Cemetery expenditures of all kinds are entered in cell K224</t>
  </si>
  <si>
    <r>
      <t>You should use the "Assessment" section of this workbook to view your assessment calculation and as your bill</t>
    </r>
    <r>
      <rPr>
        <b/>
        <sz val="12"/>
        <color indexed="10"/>
        <rFont val="Tahoma"/>
        <family val="2"/>
      </rPr>
      <t>.</t>
    </r>
    <r>
      <rPr>
        <sz val="12"/>
        <rFont val="Tahoma"/>
        <family val="2"/>
      </rPr>
      <t xml:space="preserve">  </t>
    </r>
    <r>
      <rPr>
        <b/>
        <sz val="12"/>
        <color indexed="10"/>
        <rFont val="Tahoma"/>
        <family val="2"/>
      </rPr>
      <t xml:space="preserve">The first quarter payment is due September 1.  </t>
    </r>
    <r>
      <rPr>
        <b/>
        <sz val="12"/>
        <rFont val="Tahoma"/>
        <family val="2"/>
      </rPr>
      <t>Prompt return of the CFS workbook will help us prepare timely billing. Quarterly statements for the assessment will be sent to your parish.</t>
    </r>
  </si>
  <si>
    <t>Email the following items by Friday, September 15, 2023 to: parishfinance@archmil.org</t>
  </si>
  <si>
    <t>3. Parishes with schools and independent or system schools that participate in any of the three Choice programs, are required to submit their 6/30/2023 final audited financials, corresponding management letter, including the Private School Choice Program Reserve Balance Schedule, and the fiscal practice audit report.</t>
  </si>
  <si>
    <t>New for 2022-2023 CFS!</t>
  </si>
  <si>
    <t xml:space="preserve">     - 1.0 FTE = 40 hours per week</t>
  </si>
  <si>
    <t xml:space="preserve">     - FTE calculation for an employee who works less than 40 hours per week = the employee's scheduled hours divided by one 40-hour work week.  (Example: 24 hours/40 hours = .60 FTE)</t>
  </si>
  <si>
    <t>FTE Count</t>
  </si>
  <si>
    <t>Enter total parish (including school) Full-time equivalency ("FTE") count as of January 1, 2023.  Notes:</t>
  </si>
  <si>
    <t>None</t>
  </si>
  <si>
    <t>Parish School</t>
  </si>
  <si>
    <t>Other Parish School - specify name(s) below</t>
  </si>
  <si>
    <t>All Saints Catholic School, Kenosha</t>
  </si>
  <si>
    <t>Christ Child Academy, Sheboygan</t>
  </si>
  <si>
    <t>Holy Family, Sheboygan</t>
  </si>
  <si>
    <t>Holy Land Catholic, Malone</t>
  </si>
  <si>
    <t>St. Elizabeth Ann Seton, Sheboygan</t>
  </si>
  <si>
    <t>St. Joseph's Catholic Academy, Kenosha</t>
  </si>
  <si>
    <t>St. Mary's Springs Academy, Fond du Lac</t>
  </si>
  <si>
    <t>Siena Catholic Schools, Racine</t>
  </si>
  <si>
    <t>Seton Catholic Schools</t>
  </si>
  <si>
    <t>Waukesha Catholic School System</t>
  </si>
  <si>
    <t>Wauwatosa Catholic School</t>
  </si>
  <si>
    <t>DGWSH</t>
  </si>
  <si>
    <t>FDLSH</t>
  </si>
  <si>
    <t>KENSH</t>
  </si>
  <si>
    <t>MILNW</t>
  </si>
  <si>
    <t>MILSE</t>
  </si>
  <si>
    <t>MILSW</t>
  </si>
  <si>
    <t>OZMIL</t>
  </si>
  <si>
    <t>RACIN</t>
  </si>
  <si>
    <t>WALWR</t>
  </si>
  <si>
    <t>WAUKE</t>
  </si>
  <si>
    <t>WAUKW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</si>
</sst>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mmm\ d\,\ yyyy"/>
    <numFmt numFmtId="165" formatCode="_(&quot;$&quot;* #,##0_);_(&quot;$&quot;* \(#,##0\);_(&quot;$&quot;* &quot;-&quot;??_);_(@_)"/>
    <numFmt numFmtId="166" formatCode="0.0%"/>
  </numFmts>
  <fonts count="83">
    <font>
      <sz val="10"/>
      <name val="Tahoma"/>
    </font>
    <font>
      <sz val="10"/>
      <name val="Tahoma"/>
      <family val="2"/>
    </font>
    <font>
      <b/>
      <sz val="12"/>
      <name val="Arial"/>
      <family val="2"/>
    </font>
    <font>
      <sz val="10"/>
      <name val="Arial"/>
      <family val="2"/>
    </font>
    <font>
      <sz val="10"/>
      <name val="Arial MT"/>
      <family val="2"/>
    </font>
    <font>
      <b/>
      <sz val="12"/>
      <name val="Arial"/>
      <family val="2"/>
    </font>
    <font>
      <b/>
      <sz val="12"/>
      <name val="Arial MT"/>
    </font>
    <font>
      <sz val="14"/>
      <name val="Arial"/>
      <family val="2"/>
    </font>
    <font>
      <b/>
      <sz val="14"/>
      <name val="Arial"/>
      <family val="2"/>
    </font>
    <font>
      <sz val="12"/>
      <name val="Arial"/>
      <family val="2"/>
    </font>
    <font>
      <b/>
      <sz val="9"/>
      <name val="Arial Narrow"/>
      <family val="2"/>
    </font>
    <font>
      <b/>
      <sz val="10"/>
      <name val="Arial MT"/>
      <family val="2"/>
    </font>
    <font>
      <b/>
      <sz val="10"/>
      <name val="Arial MT"/>
    </font>
    <font>
      <b/>
      <sz val="9"/>
      <name val="Arial MT"/>
      <family val="2"/>
    </font>
    <font>
      <sz val="9"/>
      <name val="Arial"/>
      <family val="2"/>
    </font>
    <font>
      <sz val="9"/>
      <name val="Arial"/>
      <family val="2"/>
    </font>
    <font>
      <sz val="9"/>
      <name val="Arial MT"/>
    </font>
    <font>
      <b/>
      <sz val="9"/>
      <name val="Arial"/>
      <family val="2"/>
    </font>
    <font>
      <b/>
      <sz val="9"/>
      <name val="Arial MT"/>
    </font>
    <font>
      <sz val="9"/>
      <name val="Arial MT"/>
      <family val="2"/>
    </font>
    <font>
      <b/>
      <sz val="8"/>
      <color indexed="10"/>
      <name val="Arial"/>
      <family val="2"/>
    </font>
    <font>
      <b/>
      <sz val="9"/>
      <color indexed="9"/>
      <name val="Arial Narrow"/>
      <family val="2"/>
    </font>
    <font>
      <sz val="9"/>
      <name val="Arial Narrow"/>
      <family val="2"/>
    </font>
    <font>
      <b/>
      <sz val="10"/>
      <color indexed="10"/>
      <name val="Arial"/>
      <family val="2"/>
    </font>
    <font>
      <b/>
      <sz val="10"/>
      <name val="Arial"/>
      <family val="2"/>
    </font>
    <font>
      <b/>
      <sz val="10"/>
      <color indexed="9"/>
      <name val="Arial"/>
      <family val="2"/>
    </font>
    <font>
      <sz val="10"/>
      <name val="Arial Narrow"/>
      <family val="2"/>
    </font>
    <font>
      <b/>
      <sz val="10"/>
      <color indexed="9"/>
      <name val="Arial Narrow"/>
      <family val="2"/>
    </font>
    <font>
      <b/>
      <sz val="10"/>
      <name val="Arial Narrow"/>
      <family val="2"/>
    </font>
    <font>
      <sz val="9"/>
      <color indexed="9"/>
      <name val="Arial Narrow"/>
      <family val="2"/>
    </font>
    <font>
      <sz val="10"/>
      <color indexed="9"/>
      <name val="Arial Narrow"/>
      <family val="2"/>
    </font>
    <font>
      <b/>
      <sz val="10"/>
      <name val="Arial"/>
      <family val="2"/>
    </font>
    <font>
      <sz val="10"/>
      <name val="Arial"/>
      <family val="2"/>
    </font>
    <font>
      <b/>
      <sz val="12"/>
      <color indexed="10"/>
      <name val="Arial"/>
      <family val="2"/>
    </font>
    <font>
      <b/>
      <sz val="12"/>
      <name val="Arial MT"/>
      <family val="2"/>
    </font>
    <font>
      <u/>
      <sz val="16"/>
      <name val="AGaramond Bold"/>
      <family val="1"/>
    </font>
    <font>
      <sz val="11"/>
      <name val="Arial"/>
      <family val="2"/>
    </font>
    <font>
      <sz val="8"/>
      <name val="Arial"/>
      <family val="2"/>
    </font>
    <font>
      <b/>
      <sz val="11"/>
      <name val="Arial"/>
      <family val="2"/>
    </font>
    <font>
      <b/>
      <u/>
      <sz val="10"/>
      <name val="Arial"/>
      <family val="2"/>
    </font>
    <font>
      <b/>
      <i/>
      <sz val="10"/>
      <name val="Arial"/>
      <family val="2"/>
    </font>
    <font>
      <i/>
      <sz val="10"/>
      <name val="Arial"/>
      <family val="2"/>
    </font>
    <font>
      <sz val="8"/>
      <name val="Tahoma"/>
      <family val="2"/>
    </font>
    <font>
      <sz val="10"/>
      <color indexed="81"/>
      <name val="Tahoma"/>
      <family val="2"/>
    </font>
    <font>
      <b/>
      <sz val="10"/>
      <color indexed="81"/>
      <name val="Tahoma"/>
      <family val="2"/>
    </font>
    <font>
      <b/>
      <sz val="8"/>
      <color indexed="10"/>
      <name val="Arial Narrow"/>
      <family val="2"/>
    </font>
    <font>
      <b/>
      <sz val="11"/>
      <color indexed="10"/>
      <name val="Arial"/>
      <family val="2"/>
    </font>
    <font>
      <sz val="11"/>
      <name val="Tahoma"/>
      <family val="2"/>
    </font>
    <font>
      <sz val="9"/>
      <color indexed="12"/>
      <name val="Arial Narrow"/>
      <family val="2"/>
    </font>
    <font>
      <b/>
      <sz val="12"/>
      <name val="Tahoma"/>
      <family val="2"/>
    </font>
    <font>
      <b/>
      <sz val="14"/>
      <name val="Tahoma"/>
      <family val="2"/>
    </font>
    <font>
      <sz val="12"/>
      <name val="Tahoma"/>
      <family val="2"/>
    </font>
    <font>
      <b/>
      <i/>
      <sz val="12"/>
      <name val="Tahoma"/>
      <family val="2"/>
    </font>
    <font>
      <b/>
      <u/>
      <sz val="12"/>
      <name val="Tahoma"/>
      <family val="2"/>
    </font>
    <font>
      <sz val="7"/>
      <name val="Times New Roman"/>
      <family val="1"/>
    </font>
    <font>
      <u/>
      <sz val="12"/>
      <name val="Tahoma"/>
      <family val="2"/>
    </font>
    <font>
      <sz val="10"/>
      <name val="Tahoma"/>
      <family val="2"/>
    </font>
    <font>
      <sz val="9"/>
      <name val="Tahoma"/>
      <family val="2"/>
    </font>
    <font>
      <sz val="12"/>
      <color indexed="12"/>
      <name val="Tahoma"/>
      <family val="2"/>
    </font>
    <font>
      <u/>
      <sz val="10"/>
      <name val="Tahoma"/>
      <family val="2"/>
    </font>
    <font>
      <sz val="12"/>
      <name val="Times New Roman"/>
      <family val="1"/>
    </font>
    <font>
      <i/>
      <sz val="12"/>
      <name val="Tahoma"/>
      <family val="2"/>
    </font>
    <font>
      <i/>
      <sz val="9"/>
      <name val="Tahoma"/>
      <family val="2"/>
    </font>
    <font>
      <b/>
      <sz val="10"/>
      <name val="Tahoma"/>
      <family val="2"/>
    </font>
    <font>
      <i/>
      <sz val="10"/>
      <name val="Tahoma"/>
      <family val="2"/>
    </font>
    <font>
      <i/>
      <sz val="10"/>
      <name val="Tahoma"/>
      <family val="2"/>
    </font>
    <font>
      <b/>
      <sz val="12"/>
      <color indexed="10"/>
      <name val="Tahoma"/>
      <family val="2"/>
    </font>
    <font>
      <sz val="9"/>
      <color indexed="81"/>
      <name val="Tahoma"/>
      <family val="2"/>
    </font>
    <font>
      <b/>
      <sz val="9"/>
      <color indexed="81"/>
      <name val="Tahoma"/>
      <family val="2"/>
    </font>
    <font>
      <b/>
      <sz val="18"/>
      <color rgb="FFFF0000"/>
      <name val="Tahoma"/>
      <family val="2"/>
    </font>
    <font>
      <sz val="12"/>
      <color theme="1"/>
      <name val="Calibri"/>
      <family val="2"/>
      <scheme val="minor"/>
    </font>
    <font>
      <u/>
      <sz val="12"/>
      <color theme="1"/>
      <name val="Calibri"/>
      <family val="2"/>
      <scheme val="minor"/>
    </font>
    <font>
      <i/>
      <sz val="10"/>
      <color theme="0" tint="-0.499984740745262"/>
      <name val="Tahoma"/>
      <family val="2"/>
    </font>
    <font>
      <sz val="12"/>
      <name val="Calibri"/>
      <family val="2"/>
      <scheme val="minor"/>
    </font>
    <font>
      <b/>
      <sz val="12"/>
      <color theme="0" tint="-0.499984740745262"/>
      <name val="Calibri"/>
      <family val="2"/>
      <scheme val="minor"/>
    </font>
    <font>
      <b/>
      <u/>
      <sz val="12"/>
      <name val="Calibri"/>
      <family val="2"/>
      <scheme val="minor"/>
    </font>
    <font>
      <b/>
      <sz val="12"/>
      <name val="Calibri"/>
      <family val="2"/>
      <scheme val="minor"/>
    </font>
    <font>
      <b/>
      <sz val="12"/>
      <color theme="1"/>
      <name val="Calibri"/>
      <family val="2"/>
      <scheme val="minor"/>
    </font>
    <font>
      <sz val="10"/>
      <color rgb="FFFF0000"/>
      <name val="Tahoma"/>
      <family val="2"/>
    </font>
    <font>
      <b/>
      <sz val="8"/>
      <name val="Arial Narrow"/>
      <family val="2"/>
    </font>
    <font>
      <sz val="10"/>
      <name val="Arial MT"/>
    </font>
    <font>
      <u/>
      <sz val="9"/>
      <name val="Arial"/>
      <family val="2"/>
    </font>
    <font>
      <sz val="9"/>
      <color indexed="81"/>
      <name val="Tahoma"/>
      <charset val="1"/>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33CC"/>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top style="thin">
        <color indexed="8"/>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04">
    <xf numFmtId="0" fontId="0" fillId="0" borderId="0" xfId="0"/>
    <xf numFmtId="0" fontId="0" fillId="0" borderId="0" xfId="0" applyAlignment="1">
      <alignment horizontal="right"/>
    </xf>
    <xf numFmtId="0" fontId="0" fillId="0" borderId="0" xfId="0" applyAlignment="1">
      <alignment horizontal="centerContinuous"/>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horizontal="centerContinuous"/>
    </xf>
    <xf numFmtId="0" fontId="6" fillId="0" borderId="0" xfId="0" applyFont="1" applyAlignment="1">
      <alignment horizontal="centerContinuous"/>
    </xf>
    <xf numFmtId="0" fontId="3" fillId="0" borderId="0" xfId="0" applyFont="1"/>
    <xf numFmtId="0" fontId="17" fillId="0" borderId="0" xfId="0" applyFont="1"/>
    <xf numFmtId="0" fontId="24" fillId="0" borderId="0" xfId="0" applyFont="1" applyAlignment="1">
      <alignment horizontal="center"/>
    </xf>
    <xf numFmtId="37" fontId="22" fillId="0" borderId="3" xfId="0" applyNumberFormat="1" applyFont="1" applyBorder="1" applyProtection="1">
      <protection locked="0"/>
    </xf>
    <xf numFmtId="37" fontId="22" fillId="0" borderId="1" xfId="0" applyNumberFormat="1" applyFont="1" applyBorder="1" applyProtection="1">
      <protection locked="0"/>
    </xf>
    <xf numFmtId="0" fontId="0" fillId="0" borderId="3" xfId="0" applyBorder="1"/>
    <xf numFmtId="0" fontId="24" fillId="0" borderId="0" xfId="0" applyFont="1" applyAlignment="1">
      <alignment horizontal="right"/>
    </xf>
    <xf numFmtId="0" fontId="31" fillId="0" borderId="0" xfId="0" applyFont="1" applyAlignment="1">
      <alignment horizontal="centerContinuous"/>
    </xf>
    <xf numFmtId="0" fontId="31" fillId="0" borderId="0" xfId="0" applyFont="1" applyAlignment="1">
      <alignment horizontal="centerContinuous" vertical="center"/>
    </xf>
    <xf numFmtId="0" fontId="24" fillId="0" borderId="0" xfId="0" applyFont="1" applyAlignment="1">
      <alignment horizontal="centerContinuous" vertical="center"/>
    </xf>
    <xf numFmtId="0" fontId="12" fillId="0" borderId="0" xfId="0" applyFont="1" applyAlignment="1">
      <alignment horizontal="centerContinuous"/>
    </xf>
    <xf numFmtId="0" fontId="32" fillId="0" borderId="0" xfId="0" applyFont="1" applyAlignment="1">
      <alignment horizontal="centerContinuous"/>
    </xf>
    <xf numFmtId="0" fontId="24" fillId="0" borderId="0" xfId="0" applyFont="1" applyAlignment="1">
      <alignment horizontal="centerContinuous"/>
    </xf>
    <xf numFmtId="0" fontId="28" fillId="0" borderId="0" xfId="0" applyFont="1" applyAlignment="1">
      <alignment horizontal="centerContinuous"/>
    </xf>
    <xf numFmtId="0" fontId="24" fillId="0" borderId="0" xfId="0" applyFont="1" applyAlignment="1" applyProtection="1">
      <alignment horizontal="centerContinuous"/>
      <protection locked="0"/>
    </xf>
    <xf numFmtId="0" fontId="12" fillId="0" borderId="0" xfId="0" applyFont="1" applyAlignment="1">
      <alignment horizontal="center"/>
    </xf>
    <xf numFmtId="0" fontId="33" fillId="0" borderId="0" xfId="0" applyFont="1"/>
    <xf numFmtId="0" fontId="34" fillId="0" borderId="0" xfId="0" applyFont="1" applyAlignment="1">
      <alignment horizontal="center"/>
    </xf>
    <xf numFmtId="0" fontId="24" fillId="0" borderId="0" xfId="0" applyFont="1"/>
    <xf numFmtId="0" fontId="34" fillId="0" borderId="0" xfId="0" applyFont="1"/>
    <xf numFmtId="0" fontId="0" fillId="0" borderId="0" xfId="0" applyAlignment="1">
      <alignment horizontal="fill"/>
    </xf>
    <xf numFmtId="37" fontId="0" fillId="0" borderId="6" xfId="0" applyNumberFormat="1" applyBorder="1"/>
    <xf numFmtId="37" fontId="0" fillId="0" borderId="13" xfId="0" applyNumberFormat="1" applyBorder="1"/>
    <xf numFmtId="37" fontId="0" fillId="0" borderId="14" xfId="0" applyNumberFormat="1" applyBorder="1"/>
    <xf numFmtId="37" fontId="0" fillId="0" borderId="15" xfId="0" applyNumberFormat="1" applyBorder="1"/>
    <xf numFmtId="37" fontId="0" fillId="0" borderId="0" xfId="0" applyNumberFormat="1"/>
    <xf numFmtId="37" fontId="0" fillId="0" borderId="10" xfId="0" applyNumberFormat="1" applyBorder="1"/>
    <xf numFmtId="37" fontId="0" fillId="0" borderId="16" xfId="0" applyNumberFormat="1" applyBorder="1"/>
    <xf numFmtId="37" fontId="0" fillId="0" borderId="17" xfId="0" applyNumberFormat="1" applyBorder="1"/>
    <xf numFmtId="37" fontId="0" fillId="0" borderId="18" xfId="0" applyNumberFormat="1" applyBorder="1"/>
    <xf numFmtId="0" fontId="34" fillId="0" borderId="0" xfId="0" applyFont="1" applyAlignment="1">
      <alignment horizontal="centerContinuous"/>
    </xf>
    <xf numFmtId="0" fontId="34" fillId="0" borderId="19" xfId="0" applyFont="1"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Continuous"/>
    </xf>
    <xf numFmtId="0" fontId="34" fillId="0" borderId="17" xfId="0" applyFont="1" applyBorder="1" applyAlignment="1">
      <alignment horizontal="center"/>
    </xf>
    <xf numFmtId="0" fontId="0" fillId="0" borderId="16" xfId="0" applyBorder="1"/>
    <xf numFmtId="1" fontId="0" fillId="0" borderId="0" xfId="0" applyNumberFormat="1"/>
    <xf numFmtId="0" fontId="17" fillId="0" borderId="0" xfId="0" applyFont="1" applyAlignment="1">
      <alignment horizontal="left"/>
    </xf>
    <xf numFmtId="0" fontId="32" fillId="0" borderId="0" xfId="0" applyFont="1"/>
    <xf numFmtId="0" fontId="31" fillId="0" borderId="0" xfId="0" applyFont="1"/>
    <xf numFmtId="0" fontId="36" fillId="0" borderId="0" xfId="0" quotePrefix="1" applyFont="1" applyAlignment="1">
      <alignment horizontal="right"/>
    </xf>
    <xf numFmtId="0" fontId="36" fillId="0" borderId="0" xfId="0" applyFont="1"/>
    <xf numFmtId="37" fontId="36" fillId="0" borderId="10" xfId="0" applyNumberFormat="1" applyFont="1" applyBorder="1"/>
    <xf numFmtId="0" fontId="36" fillId="0" borderId="0" xfId="0" applyFont="1" applyAlignment="1">
      <alignment horizontal="right"/>
    </xf>
    <xf numFmtId="37" fontId="36" fillId="0" borderId="0" xfId="0" applyNumberFormat="1" applyFont="1"/>
    <xf numFmtId="37" fontId="36" fillId="0" borderId="17" xfId="0" applyNumberFormat="1" applyFont="1" applyBorder="1"/>
    <xf numFmtId="37" fontId="36" fillId="0" borderId="15" xfId="0" applyNumberFormat="1" applyFont="1" applyBorder="1"/>
    <xf numFmtId="0" fontId="0" fillId="0" borderId="17" xfId="0" applyBorder="1" applyAlignment="1">
      <alignment horizontal="right"/>
    </xf>
    <xf numFmtId="0" fontId="0" fillId="0" borderId="17" xfId="0" applyBorder="1"/>
    <xf numFmtId="37" fontId="38" fillId="0" borderId="17" xfId="0" applyNumberFormat="1" applyFont="1" applyBorder="1"/>
    <xf numFmtId="0" fontId="4" fillId="0" borderId="0" xfId="0" applyFont="1" applyAlignment="1">
      <alignment horizontal="center" vertical="center"/>
    </xf>
    <xf numFmtId="0" fontId="0" fillId="0" borderId="0" xfId="0" applyAlignment="1">
      <alignment horizontal="center"/>
    </xf>
    <xf numFmtId="0" fontId="39" fillId="0" borderId="0" xfId="0" applyFont="1" applyAlignment="1">
      <alignment horizontal="centerContinuous"/>
    </xf>
    <xf numFmtId="0" fontId="40" fillId="0" borderId="0" xfId="0" applyFont="1" applyAlignment="1">
      <alignment horizontal="centerContinuous"/>
    </xf>
    <xf numFmtId="0" fontId="41" fillId="0" borderId="0" xfId="0" applyFont="1"/>
    <xf numFmtId="0" fontId="0" fillId="0" borderId="3" xfId="0" applyBorder="1" applyAlignment="1">
      <alignment horizontal="center" wrapText="1"/>
    </xf>
    <xf numFmtId="0" fontId="0" fillId="0" borderId="3" xfId="0" applyBorder="1" applyAlignment="1">
      <alignment wrapText="1"/>
    </xf>
    <xf numFmtId="0" fontId="0" fillId="0" borderId="3" xfId="0" applyBorder="1" applyAlignment="1" applyProtection="1">
      <alignment wrapText="1"/>
      <protection locked="0"/>
    </xf>
    <xf numFmtId="0" fontId="0" fillId="0" borderId="3" xfId="0" applyBorder="1" applyProtection="1">
      <protection locked="0"/>
    </xf>
    <xf numFmtId="0" fontId="24" fillId="3" borderId="22" xfId="0" applyFont="1" applyFill="1" applyBorder="1" applyAlignment="1">
      <alignment horizontal="center"/>
    </xf>
    <xf numFmtId="0" fontId="0" fillId="0" borderId="23" xfId="0" applyBorder="1"/>
    <xf numFmtId="0" fontId="0" fillId="0" borderId="24" xfId="0" applyBorder="1"/>
    <xf numFmtId="37" fontId="22" fillId="0" borderId="7" xfId="0" applyNumberFormat="1" applyFont="1" applyBorder="1" applyProtection="1">
      <protection locked="0"/>
    </xf>
    <xf numFmtId="0" fontId="0" fillId="0" borderId="0" xfId="0" applyAlignment="1">
      <alignment horizontal="left" wrapText="1"/>
    </xf>
    <xf numFmtId="0" fontId="40" fillId="0" borderId="0" xfId="0" applyFont="1"/>
    <xf numFmtId="0" fontId="11" fillId="0" borderId="0" xfId="0" applyFont="1" applyAlignment="1">
      <alignment horizontal="center"/>
    </xf>
    <xf numFmtId="37" fontId="0" fillId="3" borderId="6" xfId="0" applyNumberFormat="1" applyFill="1" applyBorder="1"/>
    <xf numFmtId="37" fontId="0" fillId="3" borderId="10" xfId="0" applyNumberFormat="1" applyFill="1" applyBorder="1"/>
    <xf numFmtId="37" fontId="0" fillId="3" borderId="0" xfId="0" applyNumberFormat="1" applyFill="1"/>
    <xf numFmtId="0" fontId="24" fillId="0" borderId="0" xfId="0" applyFont="1" applyAlignment="1">
      <alignment horizontal="left"/>
    </xf>
    <xf numFmtId="0" fontId="0" fillId="0" borderId="0" xfId="0" applyAlignment="1">
      <alignment horizontal="left"/>
    </xf>
    <xf numFmtId="0" fontId="0" fillId="3" borderId="0" xfId="0" applyFill="1"/>
    <xf numFmtId="0" fontId="22" fillId="0" borderId="7" xfId="0" applyFont="1" applyBorder="1" applyProtection="1">
      <protection locked="0"/>
    </xf>
    <xf numFmtId="0" fontId="50" fillId="0" borderId="0" xfId="0" applyFont="1" applyAlignment="1">
      <alignment horizontal="center" wrapText="1"/>
    </xf>
    <xf numFmtId="0" fontId="49" fillId="0" borderId="0" xfId="0" applyFont="1" applyAlignment="1">
      <alignment horizontal="center" wrapText="1"/>
    </xf>
    <xf numFmtId="0" fontId="49" fillId="0" borderId="0" xfId="0" applyFont="1" applyAlignment="1">
      <alignment horizontal="left" wrapText="1"/>
    </xf>
    <xf numFmtId="0" fontId="52" fillId="0" borderId="0" xfId="0" applyFont="1" applyAlignment="1">
      <alignment horizontal="left" wrapText="1"/>
    </xf>
    <xf numFmtId="0" fontId="51" fillId="0" borderId="0" xfId="0" applyFont="1" applyAlignment="1">
      <alignment horizontal="left" wrapText="1"/>
    </xf>
    <xf numFmtId="0" fontId="53" fillId="0" borderId="0" xfId="0" applyFont="1" applyAlignment="1">
      <alignment horizontal="left" wrapText="1"/>
    </xf>
    <xf numFmtId="0" fontId="58" fillId="0" borderId="0" xfId="0" applyFont="1" applyAlignment="1">
      <alignment horizontal="left" wrapText="1"/>
    </xf>
    <xf numFmtId="0" fontId="0" fillId="0" borderId="0" xfId="0" applyAlignment="1">
      <alignment horizontal="right" wrapText="1"/>
    </xf>
    <xf numFmtId="0" fontId="59" fillId="0" borderId="0" xfId="0" applyFont="1" applyAlignment="1">
      <alignment horizontal="center"/>
    </xf>
    <xf numFmtId="0" fontId="51" fillId="0" borderId="0" xfId="0" applyFont="1"/>
    <xf numFmtId="0" fontId="60" fillId="0" borderId="0" xfId="0" applyFont="1"/>
    <xf numFmtId="0" fontId="62" fillId="0" borderId="0" xfId="0" applyFont="1"/>
    <xf numFmtId="0" fontId="51" fillId="0" borderId="0" xfId="0" applyFont="1" applyAlignment="1">
      <alignment horizontal="left" wrapText="1" indent="4"/>
    </xf>
    <xf numFmtId="0" fontId="11" fillId="0" borderId="27" xfId="0" applyFont="1" applyBorder="1" applyAlignment="1">
      <alignment horizontal="center"/>
    </xf>
    <xf numFmtId="0" fontId="63" fillId="0" borderId="0" xfId="0" applyFont="1"/>
    <xf numFmtId="0" fontId="56" fillId="0" borderId="0" xfId="0" applyFont="1" applyAlignment="1">
      <alignment horizontal="center"/>
    </xf>
    <xf numFmtId="0" fontId="51" fillId="0" borderId="0" xfId="0" applyFont="1" applyAlignment="1">
      <alignment wrapText="1"/>
    </xf>
    <xf numFmtId="0" fontId="0" fillId="0" borderId="3" xfId="0"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3" xfId="0" applyBorder="1" applyAlignment="1">
      <alignment horizontal="center"/>
    </xf>
    <xf numFmtId="0" fontId="69" fillId="0" borderId="0" xfId="0" applyFont="1"/>
    <xf numFmtId="41" fontId="69" fillId="0" borderId="0" xfId="0" applyNumberFormat="1" applyFont="1"/>
    <xf numFmtId="37" fontId="22" fillId="0" borderId="4" xfId="0" applyNumberFormat="1" applyFont="1" applyBorder="1" applyProtection="1">
      <protection locked="0"/>
    </xf>
    <xf numFmtId="0" fontId="56" fillId="0" borderId="0" xfId="0" applyFont="1"/>
    <xf numFmtId="0" fontId="22" fillId="0" borderId="25" xfId="0" applyFont="1" applyBorder="1" applyProtection="1">
      <protection locked="0"/>
    </xf>
    <xf numFmtId="0" fontId="70" fillId="0" borderId="28" xfId="0" applyFont="1" applyBorder="1" applyAlignment="1">
      <alignment horizontal="center"/>
    </xf>
    <xf numFmtId="0" fontId="70" fillId="0" borderId="28" xfId="0" applyFont="1" applyBorder="1" applyAlignment="1">
      <alignment horizontal="center" wrapText="1"/>
    </xf>
    <xf numFmtId="43" fontId="70" fillId="0" borderId="26" xfId="1" applyFont="1" applyBorder="1"/>
    <xf numFmtId="43" fontId="70" fillId="0" borderId="12" xfId="1" applyFont="1" applyBorder="1"/>
    <xf numFmtId="43" fontId="70" fillId="6" borderId="26" xfId="1" applyFont="1" applyFill="1" applyBorder="1" applyProtection="1"/>
    <xf numFmtId="43" fontId="70" fillId="6" borderId="26" xfId="1" applyFont="1" applyFill="1" applyBorder="1"/>
    <xf numFmtId="40" fontId="70" fillId="6" borderId="3" xfId="1" applyNumberFormat="1" applyFont="1" applyFill="1" applyBorder="1"/>
    <xf numFmtId="43" fontId="70" fillId="7" borderId="26" xfId="1" applyFont="1" applyFill="1" applyBorder="1"/>
    <xf numFmtId="43" fontId="70" fillId="7" borderId="12" xfId="1" applyFont="1" applyFill="1" applyBorder="1"/>
    <xf numFmtId="43" fontId="70" fillId="5" borderId="26" xfId="1" applyFont="1" applyFill="1" applyBorder="1" applyProtection="1">
      <protection locked="0"/>
    </xf>
    <xf numFmtId="0" fontId="71" fillId="0" borderId="4" xfId="0" applyFont="1" applyBorder="1"/>
    <xf numFmtId="0" fontId="59" fillId="0" borderId="8" xfId="0" applyFont="1" applyBorder="1"/>
    <xf numFmtId="43" fontId="70" fillId="0" borderId="26" xfId="1" applyFont="1" applyFill="1" applyBorder="1" applyProtection="1"/>
    <xf numFmtId="44" fontId="0" fillId="0" borderId="3" xfId="2" applyFont="1" applyBorder="1" applyAlignment="1" applyProtection="1">
      <alignment wrapText="1"/>
      <protection locked="0"/>
    </xf>
    <xf numFmtId="44" fontId="0" fillId="0" borderId="0" xfId="2" applyFont="1" applyProtection="1">
      <protection locked="0"/>
    </xf>
    <xf numFmtId="0" fontId="64" fillId="0" borderId="0" xfId="0" applyFont="1" applyAlignment="1">
      <alignment horizontal="center"/>
    </xf>
    <xf numFmtId="0" fontId="65" fillId="0" borderId="0" xfId="0" applyFont="1"/>
    <xf numFmtId="0" fontId="0" fillId="0" borderId="8" xfId="0" applyBorder="1"/>
    <xf numFmtId="37" fontId="0" fillId="7" borderId="6" xfId="0" applyNumberFormat="1" applyFill="1" applyBorder="1"/>
    <xf numFmtId="37" fontId="0" fillId="7" borderId="15" xfId="0" applyNumberFormat="1" applyFill="1" applyBorder="1"/>
    <xf numFmtId="37" fontId="0" fillId="7" borderId="10" xfId="0" applyNumberFormat="1" applyFill="1" applyBorder="1"/>
    <xf numFmtId="0" fontId="40" fillId="0" borderId="0" xfId="0" applyFont="1" applyAlignment="1">
      <alignment horizontal="center"/>
    </xf>
    <xf numFmtId="0" fontId="64" fillId="0" borderId="0" xfId="0" applyFont="1"/>
    <xf numFmtId="0" fontId="72" fillId="0" borderId="3" xfId="0" applyFont="1" applyBorder="1"/>
    <xf numFmtId="0" fontId="72" fillId="0" borderId="3" xfId="0" applyFont="1" applyBorder="1" applyAlignment="1">
      <alignment horizontal="center"/>
    </xf>
    <xf numFmtId="0" fontId="72" fillId="0" borderId="0" xfId="0" applyFont="1"/>
    <xf numFmtId="0" fontId="72" fillId="0" borderId="3" xfId="0" applyFont="1" applyBorder="1" applyAlignment="1">
      <alignment horizontal="center" wrapText="1"/>
    </xf>
    <xf numFmtId="0" fontId="72" fillId="0" borderId="3" xfId="0" applyFont="1" applyBorder="1" applyAlignment="1">
      <alignment wrapText="1"/>
    </xf>
    <xf numFmtId="44" fontId="72" fillId="0" borderId="3" xfId="2" applyFont="1" applyBorder="1" applyAlignment="1" applyProtection="1">
      <alignment wrapText="1"/>
    </xf>
    <xf numFmtId="0" fontId="0" fillId="0" borderId="0" xfId="0" applyAlignment="1">
      <alignment wrapText="1"/>
    </xf>
    <xf numFmtId="44" fontId="0" fillId="0" borderId="0" xfId="2" applyFont="1" applyBorder="1" applyAlignment="1" applyProtection="1">
      <alignment wrapText="1"/>
    </xf>
    <xf numFmtId="0" fontId="56" fillId="0" borderId="24" xfId="0" applyFont="1" applyBorder="1"/>
    <xf numFmtId="37" fontId="48" fillId="0" borderId="1" xfId="0" applyNumberFormat="1" applyFont="1" applyBorder="1" applyProtection="1">
      <protection locked="0"/>
    </xf>
    <xf numFmtId="0" fontId="73" fillId="0" borderId="0" xfId="0" applyFont="1"/>
    <xf numFmtId="165" fontId="73" fillId="0" borderId="0" xfId="2" applyNumberFormat="1" applyFont="1"/>
    <xf numFmtId="0" fontId="74" fillId="0" borderId="0" xfId="0" applyFont="1"/>
    <xf numFmtId="0" fontId="75" fillId="0" borderId="30" xfId="0" applyFont="1" applyBorder="1"/>
    <xf numFmtId="0" fontId="73" fillId="0" borderId="31" xfId="0" applyFont="1" applyBorder="1"/>
    <xf numFmtId="0" fontId="73" fillId="0" borderId="30" xfId="0" applyFont="1" applyBorder="1"/>
    <xf numFmtId="165" fontId="73" fillId="0" borderId="31" xfId="2" applyNumberFormat="1" applyFont="1" applyBorder="1"/>
    <xf numFmtId="165" fontId="73" fillId="0" borderId="32" xfId="2" applyNumberFormat="1" applyFont="1" applyBorder="1"/>
    <xf numFmtId="165" fontId="73" fillId="6" borderId="31" xfId="2" applyNumberFormat="1" applyFont="1" applyFill="1" applyBorder="1" applyProtection="1"/>
    <xf numFmtId="0" fontId="73" fillId="0" borderId="33" xfId="0" applyFont="1" applyBorder="1"/>
    <xf numFmtId="0" fontId="56" fillId="0" borderId="17" xfId="0" applyFont="1" applyBorder="1"/>
    <xf numFmtId="165" fontId="73" fillId="7" borderId="31" xfId="2" applyNumberFormat="1" applyFont="1" applyFill="1" applyBorder="1" applyProtection="1"/>
    <xf numFmtId="166" fontId="73" fillId="7" borderId="34" xfId="3" applyNumberFormat="1" applyFont="1" applyFill="1" applyBorder="1" applyProtection="1"/>
    <xf numFmtId="165" fontId="73" fillId="5" borderId="31" xfId="2" applyNumberFormat="1" applyFont="1" applyFill="1" applyBorder="1" applyProtection="1">
      <protection locked="0"/>
    </xf>
    <xf numFmtId="0" fontId="0" fillId="0" borderId="0" xfId="0" applyAlignment="1">
      <alignment horizontal="center" wrapText="1"/>
    </xf>
    <xf numFmtId="0" fontId="56" fillId="0" borderId="3" xfId="0" applyFont="1" applyBorder="1"/>
    <xf numFmtId="0" fontId="22" fillId="0" borderId="26" xfId="0" applyFont="1" applyBorder="1" applyProtection="1">
      <protection locked="0"/>
    </xf>
    <xf numFmtId="37" fontId="0" fillId="0" borderId="10" xfId="0" quotePrefix="1" applyNumberFormat="1" applyBorder="1"/>
    <xf numFmtId="0" fontId="78" fillId="0" borderId="0" xfId="0" applyFont="1"/>
    <xf numFmtId="0" fontId="70" fillId="0" borderId="7" xfId="0" applyFont="1" applyBorder="1"/>
    <xf numFmtId="0" fontId="70" fillId="0" borderId="26" xfId="0" applyFont="1" applyBorder="1"/>
    <xf numFmtId="0" fontId="70" fillId="0" borderId="12" xfId="0" applyFont="1" applyBorder="1"/>
    <xf numFmtId="0" fontId="56" fillId="0" borderId="39" xfId="0" applyFont="1" applyBorder="1"/>
    <xf numFmtId="0" fontId="73" fillId="0" borderId="38" xfId="0" applyFont="1" applyBorder="1"/>
    <xf numFmtId="165" fontId="73" fillId="5" borderId="40" xfId="2" applyNumberFormat="1" applyFont="1" applyFill="1" applyBorder="1" applyProtection="1">
      <protection locked="0"/>
    </xf>
    <xf numFmtId="165" fontId="73" fillId="6" borderId="34" xfId="2" applyNumberFormat="1" applyFont="1" applyFill="1" applyBorder="1" applyProtection="1"/>
    <xf numFmtId="37" fontId="0" fillId="7" borderId="0" xfId="0" applyNumberFormat="1" applyFill="1"/>
    <xf numFmtId="0" fontId="0" fillId="3" borderId="6" xfId="0" applyFill="1" applyBorder="1"/>
    <xf numFmtId="0" fontId="51" fillId="5" borderId="0" xfId="0" applyFont="1" applyFill="1" applyAlignment="1">
      <alignment horizontal="left" wrapText="1"/>
    </xf>
    <xf numFmtId="0" fontId="78" fillId="0" borderId="0" xfId="0" applyFont="1" applyAlignment="1">
      <alignment horizontal="left" wrapText="1"/>
    </xf>
    <xf numFmtId="0" fontId="20" fillId="0" borderId="0" xfId="0" applyFont="1" applyAlignment="1">
      <alignment horizontal="left"/>
    </xf>
    <xf numFmtId="0" fontId="21" fillId="8" borderId="12" xfId="0" applyFont="1" applyFill="1" applyBorder="1" applyAlignment="1">
      <alignment horizontal="right"/>
    </xf>
    <xf numFmtId="0" fontId="21" fillId="8" borderId="11" xfId="0" applyFont="1" applyFill="1" applyBorder="1" applyAlignment="1">
      <alignment horizontal="right"/>
    </xf>
    <xf numFmtId="0" fontId="21" fillId="8" borderId="25" xfId="0" applyFont="1" applyFill="1" applyBorder="1" applyAlignment="1">
      <alignment horizontal="right"/>
    </xf>
    <xf numFmtId="0" fontId="21" fillId="8" borderId="3" xfId="0" applyFont="1" applyFill="1" applyBorder="1" applyAlignment="1">
      <alignment horizontal="right"/>
    </xf>
    <xf numFmtId="0" fontId="21" fillId="8" borderId="1" xfId="0" applyFont="1" applyFill="1" applyBorder="1" applyAlignment="1">
      <alignment horizontal="right"/>
    </xf>
    <xf numFmtId="0" fontId="21" fillId="8" borderId="0" xfId="0" applyFont="1" applyFill="1" applyAlignment="1">
      <alignment horizontal="right"/>
    </xf>
    <xf numFmtId="0" fontId="79" fillId="0" borderId="7" xfId="0" applyFont="1" applyBorder="1" applyAlignment="1">
      <alignment horizontal="centerContinuous" wrapText="1"/>
    </xf>
    <xf numFmtId="0" fontId="24" fillId="0" borderId="7" xfId="0" applyFont="1" applyBorder="1" applyAlignment="1">
      <alignment horizontal="center"/>
    </xf>
    <xf numFmtId="0" fontId="10" fillId="0" borderId="12" xfId="0" applyFont="1" applyBorder="1"/>
    <xf numFmtId="0" fontId="10" fillId="0" borderId="12" xfId="0" applyFont="1" applyBorder="1" applyAlignment="1">
      <alignment horizontal="center"/>
    </xf>
    <xf numFmtId="0" fontId="79" fillId="0" borderId="12" xfId="0" applyFont="1" applyBorder="1" applyAlignment="1">
      <alignment horizontal="centerContinuous" wrapText="1"/>
    </xf>
    <xf numFmtId="0" fontId="79" fillId="0" borderId="12" xfId="0" applyFont="1" applyBorder="1" applyAlignment="1">
      <alignment horizontal="center" wrapText="1"/>
    </xf>
    <xf numFmtId="0" fontId="79" fillId="0" borderId="9" xfId="0" applyFont="1" applyBorder="1" applyAlignment="1">
      <alignment horizontal="centerContinuous" wrapText="1"/>
    </xf>
    <xf numFmtId="0" fontId="24" fillId="0" borderId="12" xfId="0" applyFont="1" applyBorder="1" applyAlignment="1">
      <alignment horizontal="center"/>
    </xf>
    <xf numFmtId="0" fontId="0" fillId="8" borderId="3" xfId="0" applyFill="1" applyBorder="1"/>
    <xf numFmtId="37" fontId="0" fillId="8" borderId="3" xfId="0" applyNumberFormat="1" applyFill="1" applyBorder="1"/>
    <xf numFmtId="37" fontId="0" fillId="8" borderId="1" xfId="0" applyNumberFormat="1" applyFill="1" applyBorder="1"/>
    <xf numFmtId="37" fontId="0" fillId="8" borderId="12" xfId="0" applyNumberFormat="1" applyFill="1" applyBorder="1"/>
    <xf numFmtId="37" fontId="3" fillId="0" borderId="0" xfId="0" applyNumberFormat="1" applyFont="1"/>
    <xf numFmtId="0" fontId="22" fillId="8" borderId="3" xfId="0" applyFont="1" applyFill="1" applyBorder="1"/>
    <xf numFmtId="0" fontId="21" fillId="8" borderId="3" xfId="0" applyFont="1" applyFill="1" applyBorder="1"/>
    <xf numFmtId="37" fontId="22" fillId="8" borderId="3" xfId="0" applyNumberFormat="1" applyFont="1" applyFill="1" applyBorder="1"/>
    <xf numFmtId="37" fontId="22" fillId="8" borderId="1" xfId="0" applyNumberFormat="1" applyFont="1" applyFill="1" applyBorder="1"/>
    <xf numFmtId="37" fontId="22" fillId="0" borderId="0" xfId="0" applyNumberFormat="1" applyFont="1"/>
    <xf numFmtId="0" fontId="22" fillId="0" borderId="3" xfId="0" applyFont="1" applyBorder="1"/>
    <xf numFmtId="37" fontId="22" fillId="2" borderId="3" xfId="0" applyNumberFormat="1" applyFont="1" applyFill="1" applyBorder="1"/>
    <xf numFmtId="37" fontId="22" fillId="5" borderId="3" xfId="0" applyNumberFormat="1" applyFont="1" applyFill="1" applyBorder="1"/>
    <xf numFmtId="0" fontId="22" fillId="0" borderId="26" xfId="0" applyFont="1" applyBorder="1"/>
    <xf numFmtId="0" fontId="0" fillId="2" borderId="3" xfId="0" applyFill="1" applyBorder="1"/>
    <xf numFmtId="0" fontId="10" fillId="2" borderId="3" xfId="0" applyFont="1" applyFill="1" applyBorder="1"/>
    <xf numFmtId="0" fontId="22" fillId="2" borderId="3" xfId="0" applyFont="1" applyFill="1" applyBorder="1"/>
    <xf numFmtId="37" fontId="21" fillId="8" borderId="3" xfId="0" applyNumberFormat="1" applyFont="1" applyFill="1" applyBorder="1"/>
    <xf numFmtId="37" fontId="21" fillId="8" borderId="1" xfId="0" applyNumberFormat="1" applyFont="1" applyFill="1" applyBorder="1"/>
    <xf numFmtId="37" fontId="10" fillId="0" borderId="0" xfId="0" applyNumberFormat="1" applyFont="1"/>
    <xf numFmtId="37" fontId="22" fillId="5" borderId="1" xfId="0" applyNumberFormat="1" applyFont="1" applyFill="1" applyBorder="1"/>
    <xf numFmtId="37" fontId="22" fillId="2" borderId="1" xfId="0" applyNumberFormat="1" applyFont="1" applyFill="1" applyBorder="1"/>
    <xf numFmtId="0" fontId="25" fillId="8" borderId="3" xfId="0" applyFont="1" applyFill="1" applyBorder="1"/>
    <xf numFmtId="0" fontId="26" fillId="0" borderId="0" xfId="0" applyFont="1"/>
    <xf numFmtId="37" fontId="26" fillId="0" borderId="0" xfId="0" applyNumberFormat="1" applyFont="1"/>
    <xf numFmtId="37" fontId="27" fillId="8" borderId="3" xfId="0" applyNumberFormat="1" applyFont="1" applyFill="1" applyBorder="1"/>
    <xf numFmtId="37" fontId="28" fillId="0" borderId="0" xfId="0" applyNumberFormat="1" applyFont="1"/>
    <xf numFmtId="37" fontId="26" fillId="8" borderId="3" xfId="0" applyNumberFormat="1" applyFont="1" applyFill="1" applyBorder="1"/>
    <xf numFmtId="0" fontId="10" fillId="2" borderId="3" xfId="0" applyFont="1" applyFill="1" applyBorder="1" applyAlignment="1">
      <alignment horizontal="right"/>
    </xf>
    <xf numFmtId="37" fontId="26" fillId="2" borderId="3" xfId="0" applyNumberFormat="1" applyFont="1" applyFill="1" applyBorder="1"/>
    <xf numFmtId="0" fontId="29" fillId="8" borderId="3" xfId="0" applyFont="1" applyFill="1" applyBorder="1"/>
    <xf numFmtId="37" fontId="30" fillId="8" borderId="3" xfId="0" applyNumberFormat="1" applyFont="1" applyFill="1" applyBorder="1"/>
    <xf numFmtId="37" fontId="29" fillId="8" borderId="3" xfId="0" applyNumberFormat="1" applyFont="1" applyFill="1" applyBorder="1"/>
    <xf numFmtId="37" fontId="29" fillId="8" borderId="1" xfId="0" applyNumberFormat="1" applyFont="1" applyFill="1" applyBorder="1"/>
    <xf numFmtId="0" fontId="22" fillId="0" borderId="0" xfId="0" applyFont="1"/>
    <xf numFmtId="0" fontId="22" fillId="0" borderId="7" xfId="0" applyFont="1" applyBorder="1"/>
    <xf numFmtId="37" fontId="22" fillId="8" borderId="7" xfId="0" applyNumberFormat="1" applyFont="1" applyFill="1" applyBorder="1"/>
    <xf numFmtId="37" fontId="22" fillId="8" borderId="4" xfId="0" applyNumberFormat="1" applyFont="1" applyFill="1" applyBorder="1"/>
    <xf numFmtId="0" fontId="22" fillId="4" borderId="3" xfId="0" applyFont="1" applyFill="1" applyBorder="1"/>
    <xf numFmtId="0" fontId="10" fillId="4" borderId="3" xfId="0" applyFont="1" applyFill="1" applyBorder="1" applyAlignment="1">
      <alignment horizontal="right"/>
    </xf>
    <xf numFmtId="37" fontId="22" fillId="4" borderId="3" xfId="0" applyNumberFormat="1" applyFont="1" applyFill="1" applyBorder="1"/>
    <xf numFmtId="37" fontId="10" fillId="4" borderId="3" xfId="0" applyNumberFormat="1" applyFont="1" applyFill="1" applyBorder="1"/>
    <xf numFmtId="0" fontId="10" fillId="2" borderId="3" xfId="0" applyFont="1" applyFill="1" applyBorder="1" applyAlignment="1">
      <alignment horizontal="left"/>
    </xf>
    <xf numFmtId="0" fontId="0" fillId="2" borderId="0" xfId="0" applyFill="1"/>
    <xf numFmtId="37" fontId="10" fillId="2" borderId="3" xfId="0" applyNumberFormat="1" applyFont="1" applyFill="1" applyBorder="1"/>
    <xf numFmtId="37" fontId="22" fillId="8" borderId="1" xfId="0" applyNumberFormat="1" applyFont="1" applyFill="1" applyBorder="1" applyProtection="1">
      <protection locked="0"/>
    </xf>
    <xf numFmtId="37" fontId="26" fillId="2" borderId="3" xfId="0" applyNumberFormat="1" applyFont="1" applyFill="1" applyBorder="1" applyProtection="1">
      <protection locked="0"/>
    </xf>
    <xf numFmtId="0" fontId="0" fillId="0" borderId="29" xfId="0" applyBorder="1" applyAlignment="1">
      <alignment wrapText="1"/>
    </xf>
    <xf numFmtId="0" fontId="0" fillId="0" borderId="5" xfId="0" applyBorder="1" applyProtection="1">
      <protection locked="0"/>
    </xf>
    <xf numFmtId="0" fontId="0" fillId="0" borderId="38" xfId="0" applyBorder="1"/>
    <xf numFmtId="0" fontId="0" fillId="0" borderId="39" xfId="0" applyBorder="1"/>
    <xf numFmtId="0" fontId="0" fillId="0" borderId="39" xfId="0" applyBorder="1" applyAlignment="1">
      <alignment horizontal="right"/>
    </xf>
    <xf numFmtId="0" fontId="63" fillId="0" borderId="40" xfId="0" applyFont="1" applyBorder="1"/>
    <xf numFmtId="0" fontId="2" fillId="0" borderId="30" xfId="0" applyFont="1" applyBorder="1" applyAlignment="1">
      <alignment horizontal="centerContinuous"/>
    </xf>
    <xf numFmtId="0" fontId="3" fillId="0" borderId="31" xfId="0" applyFont="1" applyBorder="1" applyAlignment="1">
      <alignment horizontal="centerContinuous"/>
    </xf>
    <xf numFmtId="0" fontId="2" fillId="0" borderId="30" xfId="0" applyFont="1" applyBorder="1" applyAlignment="1">
      <alignment horizontal="centerContinuous" vertical="center"/>
    </xf>
    <xf numFmtId="0" fontId="5" fillId="0" borderId="30" xfId="0" applyFont="1" applyBorder="1" applyAlignment="1">
      <alignment horizontal="centerContinuous" vertical="center"/>
    </xf>
    <xf numFmtId="0" fontId="0" fillId="0" borderId="31" xfId="0" applyBorder="1" applyAlignment="1">
      <alignment horizontal="centerContinuous"/>
    </xf>
    <xf numFmtId="0" fontId="6" fillId="0" borderId="30" xfId="0" applyFont="1" applyBorder="1" applyAlignment="1">
      <alignment horizontal="centerContinuous"/>
    </xf>
    <xf numFmtId="0" fontId="7" fillId="0" borderId="0" xfId="0" applyFont="1" applyAlignment="1">
      <alignment horizontal="centerContinuous"/>
    </xf>
    <xf numFmtId="0" fontId="8" fillId="0" borderId="31" xfId="0" applyFont="1" applyBorder="1" applyAlignment="1">
      <alignment horizontal="centerContinuous"/>
    </xf>
    <xf numFmtId="0" fontId="5"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5" fillId="0" borderId="31" xfId="0" applyFont="1" applyBorder="1" applyAlignment="1">
      <alignment horizontal="centerContinuous"/>
    </xf>
    <xf numFmtId="0" fontId="5" fillId="0" borderId="30" xfId="0" applyFont="1" applyBorder="1" applyAlignment="1">
      <alignment horizontal="centerContinuous"/>
    </xf>
    <xf numFmtId="0" fontId="9" fillId="0" borderId="31" xfId="0" applyFont="1" applyBorder="1" applyAlignment="1">
      <alignment horizontal="centerContinuous"/>
    </xf>
    <xf numFmtId="0" fontId="10" fillId="0" borderId="30" xfId="0" applyFont="1" applyBorder="1" applyAlignment="1">
      <alignment horizontal="centerContinuous"/>
    </xf>
    <xf numFmtId="0" fontId="3" fillId="0" borderId="31" xfId="0" applyFont="1" applyBorder="1"/>
    <xf numFmtId="0" fontId="80" fillId="0" borderId="30" xfId="0" applyFont="1" applyBorder="1"/>
    <xf numFmtId="0" fontId="4" fillId="0" borderId="0" xfId="0" applyFont="1"/>
    <xf numFmtId="0" fontId="13" fillId="0" borderId="0" xfId="0" applyFont="1"/>
    <xf numFmtId="0" fontId="14" fillId="0" borderId="0" xfId="0" applyFont="1"/>
    <xf numFmtId="0" fontId="11" fillId="0" borderId="31" xfId="0" applyFont="1" applyBorder="1"/>
    <xf numFmtId="0" fontId="0" fillId="0" borderId="31" xfId="0" applyBorder="1"/>
    <xf numFmtId="0" fontId="14" fillId="0" borderId="3" xfId="0" applyFont="1" applyBorder="1"/>
    <xf numFmtId="37" fontId="15" fillId="0" borderId="3" xfId="0" applyNumberFormat="1" applyFont="1" applyBorder="1"/>
    <xf numFmtId="0" fontId="13" fillId="0" borderId="31" xfId="0" applyFont="1" applyBorder="1"/>
    <xf numFmtId="37" fontId="15" fillId="0" borderId="7" xfId="0" applyNumberFormat="1" applyFont="1" applyBorder="1"/>
    <xf numFmtId="37" fontId="18" fillId="0" borderId="45" xfId="0" applyNumberFormat="1" applyFont="1" applyBorder="1"/>
    <xf numFmtId="37" fontId="17" fillId="0" borderId="3" xfId="0" applyNumberFormat="1" applyFont="1" applyBorder="1"/>
    <xf numFmtId="37" fontId="17" fillId="0" borderId="0" xfId="0" applyNumberFormat="1" applyFont="1"/>
    <xf numFmtId="0" fontId="14" fillId="0" borderId="31" xfId="0" applyFont="1" applyBorder="1"/>
    <xf numFmtId="0" fontId="14" fillId="0" borderId="30" xfId="0" applyFont="1" applyBorder="1"/>
    <xf numFmtId="37" fontId="17" fillId="0" borderId="51" xfId="0" applyNumberFormat="1" applyFont="1" applyBorder="1"/>
    <xf numFmtId="37" fontId="14" fillId="0" borderId="3" xfId="0" applyNumberFormat="1" applyFont="1" applyBorder="1"/>
    <xf numFmtId="0" fontId="15" fillId="0" borderId="0" xfId="0" applyFont="1"/>
    <xf numFmtId="0" fontId="14" fillId="0" borderId="8" xfId="0" applyFont="1" applyBorder="1"/>
    <xf numFmtId="0" fontId="14" fillId="0" borderId="52" xfId="0" applyFont="1" applyBorder="1"/>
    <xf numFmtId="37" fontId="14" fillId="0" borderId="7" xfId="0" applyNumberFormat="1" applyFont="1" applyBorder="1"/>
    <xf numFmtId="37" fontId="17" fillId="0" borderId="45" xfId="0" applyNumberFormat="1" applyFont="1" applyBorder="1"/>
    <xf numFmtId="0" fontId="0" fillId="0" borderId="30" xfId="0" applyBorder="1"/>
    <xf numFmtId="37" fontId="15" fillId="0" borderId="0" xfId="0" applyNumberFormat="1" applyFont="1"/>
    <xf numFmtId="0" fontId="14" fillId="0" borderId="44" xfId="0" applyFont="1" applyBorder="1"/>
    <xf numFmtId="0" fontId="14" fillId="0" borderId="43" xfId="0" applyFont="1" applyBorder="1"/>
    <xf numFmtId="0" fontId="14" fillId="0" borderId="32" xfId="0" applyFont="1" applyBorder="1"/>
    <xf numFmtId="0" fontId="14" fillId="0" borderId="48" xfId="0" applyFont="1" applyBorder="1"/>
    <xf numFmtId="0" fontId="14" fillId="0" borderId="49" xfId="0" applyFont="1" applyBorder="1"/>
    <xf numFmtId="37" fontId="19" fillId="0" borderId="0" xfId="0" applyNumberFormat="1" applyFont="1"/>
    <xf numFmtId="0" fontId="14" fillId="0" borderId="41" xfId="0" applyFont="1" applyBorder="1"/>
    <xf numFmtId="37" fontId="14" fillId="0" borderId="25" xfId="0" applyNumberFormat="1" applyFont="1" applyBorder="1"/>
    <xf numFmtId="37" fontId="14" fillId="0" borderId="8" xfId="0" applyNumberFormat="1" applyFont="1" applyBorder="1"/>
    <xf numFmtId="0" fontId="14" fillId="0" borderId="6" xfId="0" applyFont="1" applyBorder="1"/>
    <xf numFmtId="0" fontId="14" fillId="0" borderId="46" xfId="0" applyFont="1" applyBorder="1"/>
    <xf numFmtId="0" fontId="14" fillId="0" borderId="50" xfId="0" applyFont="1" applyBorder="1"/>
    <xf numFmtId="37" fontId="14" fillId="0" borderId="4" xfId="0" applyNumberFormat="1" applyFont="1" applyBorder="1"/>
    <xf numFmtId="37" fontId="17" fillId="0" borderId="9" xfId="0" applyNumberFormat="1" applyFont="1" applyBorder="1"/>
    <xf numFmtId="37" fontId="63" fillId="0" borderId="29" xfId="0" applyNumberFormat="1" applyFont="1" applyBorder="1"/>
    <xf numFmtId="0" fontId="81" fillId="0" borderId="0" xfId="0" applyFont="1"/>
    <xf numFmtId="0" fontId="19" fillId="0" borderId="30" xfId="0" applyFont="1" applyBorder="1"/>
    <xf numFmtId="37" fontId="17" fillId="0" borderId="8" xfId="0" applyNumberFormat="1" applyFont="1" applyBorder="1"/>
    <xf numFmtId="37" fontId="17" fillId="0" borderId="7" xfId="0" applyNumberFormat="1" applyFont="1" applyBorder="1"/>
    <xf numFmtId="0" fontId="56" fillId="0" borderId="30" xfId="0" applyFont="1" applyBorder="1"/>
    <xf numFmtId="0" fontId="59" fillId="0" borderId="16" xfId="0" applyFont="1" applyBorder="1" applyAlignment="1">
      <alignment horizontal="left"/>
    </xf>
    <xf numFmtId="0" fontId="59" fillId="0" borderId="0" xfId="0" applyFont="1" applyAlignment="1">
      <alignment horizontal="left"/>
    </xf>
    <xf numFmtId="0" fontId="14" fillId="0" borderId="39" xfId="0" applyFont="1" applyBorder="1"/>
    <xf numFmtId="0" fontId="63" fillId="0" borderId="39" xfId="0" applyFont="1" applyBorder="1"/>
    <xf numFmtId="37" fontId="16" fillId="0" borderId="0" xfId="0" applyNumberFormat="1" applyFont="1"/>
    <xf numFmtId="37" fontId="13" fillId="0" borderId="0" xfId="0" applyNumberFormat="1" applyFont="1"/>
    <xf numFmtId="37" fontId="56" fillId="0" borderId="22" xfId="0" applyNumberFormat="1" applyFont="1" applyBorder="1"/>
    <xf numFmtId="0" fontId="49" fillId="5" borderId="0" xfId="0" applyFont="1" applyFill="1" applyAlignment="1">
      <alignment horizontal="left" wrapText="1"/>
    </xf>
    <xf numFmtId="0" fontId="1" fillId="0" borderId="0" xfId="0" applyFont="1"/>
    <xf numFmtId="0" fontId="79" fillId="0" borderId="4" xfId="0" applyFont="1" applyBorder="1" applyAlignment="1">
      <alignment horizontal="center"/>
    </xf>
    <xf numFmtId="0" fontId="79" fillId="0" borderId="8" xfId="0" applyFont="1" applyBorder="1" applyAlignment="1">
      <alignment horizontal="center"/>
    </xf>
    <xf numFmtId="0" fontId="56" fillId="0" borderId="1" xfId="0" applyFont="1" applyBorder="1" applyAlignment="1" applyProtection="1">
      <alignment horizontal="center"/>
      <protection locked="0"/>
    </xf>
    <xf numFmtId="0" fontId="56" fillId="0" borderId="6" xfId="0" applyFont="1" applyBorder="1" applyAlignment="1" applyProtection="1">
      <alignment horizontal="center"/>
      <protection locked="0"/>
    </xf>
    <xf numFmtId="0" fontId="56" fillId="0" borderId="2"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23" fillId="0" borderId="10" xfId="0" applyFont="1" applyBorder="1" applyAlignment="1">
      <alignment horizontal="center"/>
    </xf>
    <xf numFmtId="0" fontId="22" fillId="0" borderId="3" xfId="0" applyFont="1" applyBorder="1" applyProtection="1">
      <protection locked="0"/>
    </xf>
    <xf numFmtId="0" fontId="0" fillId="0" borderId="3" xfId="0" applyBorder="1" applyProtection="1">
      <protection locked="0"/>
    </xf>
    <xf numFmtId="0" fontId="22" fillId="0" borderId="1" xfId="0" applyFont="1" applyBorder="1" applyAlignment="1" applyProtection="1">
      <alignment horizontal="left"/>
      <protection locked="0"/>
    </xf>
    <xf numFmtId="0" fontId="22" fillId="0" borderId="6" xfId="0" applyFont="1" applyBorder="1" applyAlignment="1" applyProtection="1">
      <alignment horizontal="left"/>
      <protection locked="0"/>
    </xf>
    <xf numFmtId="0" fontId="45" fillId="0" borderId="4" xfId="0" applyFont="1" applyBorder="1" applyAlignment="1">
      <alignment wrapText="1"/>
    </xf>
    <xf numFmtId="0" fontId="42" fillId="0" borderId="5" xfId="0" applyFont="1" applyBorder="1" applyAlignment="1">
      <alignment wrapText="1"/>
    </xf>
    <xf numFmtId="0" fontId="0" fillId="0" borderId="1" xfId="0" applyBorder="1" applyProtection="1">
      <protection locked="0"/>
    </xf>
    <xf numFmtId="164" fontId="46" fillId="0" borderId="0" xfId="0" quotePrefix="1" applyNumberFormat="1" applyFont="1" applyAlignment="1">
      <alignment horizontal="left"/>
    </xf>
    <xf numFmtId="0" fontId="47" fillId="0" borderId="0" xfId="0" applyFont="1" applyAlignment="1">
      <alignment horizontal="left"/>
    </xf>
    <xf numFmtId="0" fontId="21" fillId="8" borderId="1" xfId="0" applyFont="1" applyFill="1" applyBorder="1"/>
    <xf numFmtId="0" fontId="57" fillId="8" borderId="6" xfId="0" applyFont="1" applyFill="1" applyBorder="1"/>
    <xf numFmtId="0" fontId="57" fillId="8" borderId="2" xfId="0" applyFont="1" applyFill="1" applyBorder="1"/>
    <xf numFmtId="0" fontId="21" fillId="8" borderId="3" xfId="0" applyFont="1" applyFill="1" applyBorder="1" applyAlignment="1">
      <alignment horizontal="left"/>
    </xf>
    <xf numFmtId="0" fontId="0" fillId="8" borderId="3" xfId="0" applyFill="1" applyBorder="1" applyAlignment="1">
      <alignment horizontal="left"/>
    </xf>
    <xf numFmtId="0" fontId="22" fillId="0" borderId="1" xfId="0" applyFont="1" applyBorder="1" applyProtection="1">
      <protection locked="0"/>
    </xf>
    <xf numFmtId="0" fontId="0" fillId="0" borderId="6" xfId="0" applyBorder="1" applyProtection="1">
      <protection locked="0"/>
    </xf>
    <xf numFmtId="0" fontId="0" fillId="0" borderId="2" xfId="0" applyBorder="1" applyProtection="1">
      <protection locked="0"/>
    </xf>
    <xf numFmtId="0" fontId="0" fillId="8" borderId="1" xfId="0" applyFill="1" applyBorder="1" applyAlignment="1">
      <alignment horizontal="center"/>
    </xf>
    <xf numFmtId="0" fontId="0" fillId="8" borderId="2" xfId="0" applyFill="1" applyBorder="1" applyAlignment="1">
      <alignment horizontal="center"/>
    </xf>
    <xf numFmtId="0" fontId="0" fillId="0" borderId="0" xfId="0" applyAlignment="1">
      <alignment horizontal="center" wrapText="1"/>
    </xf>
    <xf numFmtId="0" fontId="0" fillId="0" borderId="4"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29"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5" xfId="0" applyBorder="1" applyAlignment="1" applyProtection="1">
      <alignment horizontal="left" wrapText="1"/>
      <protection locked="0"/>
    </xf>
    <xf numFmtId="0" fontId="40" fillId="0" borderId="0" xfId="0" applyFont="1" applyAlignment="1">
      <alignment horizontal="center"/>
    </xf>
    <xf numFmtId="0" fontId="64" fillId="0" borderId="0" xfId="0" applyFont="1"/>
    <xf numFmtId="0" fontId="0" fillId="0" borderId="9"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76" fillId="0" borderId="35" xfId="0" applyFont="1" applyBorder="1" applyAlignment="1">
      <alignment horizontal="center"/>
    </xf>
    <xf numFmtId="0" fontId="76" fillId="0" borderId="15" xfId="0" applyFont="1" applyBorder="1" applyAlignment="1">
      <alignment horizontal="center"/>
    </xf>
    <xf numFmtId="0" fontId="76" fillId="0" borderId="36" xfId="0" applyFont="1" applyBorder="1" applyAlignment="1">
      <alignment horizontal="center"/>
    </xf>
    <xf numFmtId="0" fontId="77" fillId="0" borderId="10" xfId="0" applyFont="1" applyBorder="1" applyAlignment="1">
      <alignment horizontal="center"/>
    </xf>
    <xf numFmtId="0" fontId="0" fillId="0" borderId="29" xfId="0" applyBorder="1" applyProtection="1">
      <protection locked="0"/>
    </xf>
    <xf numFmtId="0" fontId="0" fillId="0" borderId="0" xfId="0" applyProtection="1">
      <protection locked="0"/>
    </xf>
    <xf numFmtId="0" fontId="0" fillId="0" borderId="25" xfId="0" applyBorder="1" applyProtection="1">
      <protection locked="0"/>
    </xf>
    <xf numFmtId="0" fontId="56" fillId="0" borderId="0" xfId="0" applyFont="1" applyAlignment="1">
      <alignment horizontal="center"/>
    </xf>
    <xf numFmtId="0" fontId="0" fillId="0" borderId="0" xfId="0"/>
    <xf numFmtId="0" fontId="64" fillId="0" borderId="0" xfId="0" applyFont="1" applyAlignment="1">
      <alignment horizontal="center"/>
    </xf>
    <xf numFmtId="0" fontId="65" fillId="0" borderId="0" xfId="0" applyFont="1"/>
    <xf numFmtId="0" fontId="0" fillId="0" borderId="4" xfId="0" applyBorder="1" applyAlignment="1" applyProtection="1">
      <alignment wrapText="1"/>
      <protection locked="0"/>
    </xf>
    <xf numFmtId="0" fontId="0" fillId="0" borderId="8" xfId="0" applyBorder="1" applyAlignment="1" applyProtection="1">
      <alignment wrapText="1"/>
      <protection locked="0"/>
    </xf>
    <xf numFmtId="0" fontId="0" fillId="0" borderId="5" xfId="0" applyBorder="1" applyAlignment="1" applyProtection="1">
      <alignment wrapText="1"/>
      <protection locked="0"/>
    </xf>
    <xf numFmtId="0" fontId="0" fillId="0" borderId="29" xfId="0" applyBorder="1" applyAlignment="1" applyProtection="1">
      <alignment wrapText="1"/>
      <protection locked="0"/>
    </xf>
    <xf numFmtId="0" fontId="0" fillId="0" borderId="0" xfId="0" applyAlignment="1" applyProtection="1">
      <alignment wrapText="1"/>
      <protection locked="0"/>
    </xf>
    <xf numFmtId="0" fontId="0" fillId="0" borderId="25"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17" fillId="0" borderId="46" xfId="0" applyFont="1" applyBorder="1" applyAlignment="1">
      <alignment horizontal="left"/>
    </xf>
    <xf numFmtId="0" fontId="17" fillId="0" borderId="42" xfId="0" applyFont="1" applyBorder="1" applyAlignment="1">
      <alignment horizontal="left"/>
    </xf>
    <xf numFmtId="0" fontId="14" fillId="0" borderId="47" xfId="0" applyFont="1" applyBorder="1"/>
    <xf numFmtId="0" fontId="14" fillId="0" borderId="44" xfId="0" applyFont="1" applyBorder="1"/>
    <xf numFmtId="0" fontId="39" fillId="0" borderId="30" xfId="0" applyFont="1" applyBorder="1" applyAlignment="1">
      <alignment horizontal="center"/>
    </xf>
    <xf numFmtId="0" fontId="39" fillId="0" borderId="0" xfId="0" applyFont="1" applyAlignment="1">
      <alignment horizontal="center"/>
    </xf>
    <xf numFmtId="0" fontId="14" fillId="0" borderId="2" xfId="0" applyFont="1" applyBorder="1"/>
    <xf numFmtId="0" fontId="14" fillId="0" borderId="3" xfId="0" applyFont="1" applyBorder="1"/>
    <xf numFmtId="0" fontId="14" fillId="0" borderId="5" xfId="0" applyFont="1" applyBorder="1"/>
    <xf numFmtId="0" fontId="14" fillId="0" borderId="7" xfId="0" applyFont="1" applyBorder="1"/>
    <xf numFmtId="0" fontId="17" fillId="0" borderId="2" xfId="0" applyFont="1" applyBorder="1"/>
    <xf numFmtId="0" fontId="17" fillId="0" borderId="3" xfId="0" applyFont="1" applyBorder="1"/>
    <xf numFmtId="0" fontId="14" fillId="0" borderId="42" xfId="0" applyFont="1" applyBorder="1"/>
    <xf numFmtId="0" fontId="17" fillId="0" borderId="44" xfId="0" applyFont="1" applyBorder="1"/>
    <xf numFmtId="0" fontId="17" fillId="0" borderId="1" xfId="0" applyFont="1" applyBorder="1"/>
    <xf numFmtId="0" fontId="17" fillId="0" borderId="6" xfId="0" applyFont="1" applyBorder="1"/>
    <xf numFmtId="0" fontId="17" fillId="0" borderId="51" xfId="0" applyFont="1" applyBorder="1"/>
    <xf numFmtId="0" fontId="17" fillId="0" borderId="53" xfId="0" applyFont="1" applyBorder="1"/>
    <xf numFmtId="0" fontId="17" fillId="0" borderId="41" xfId="0" applyFont="1" applyBorder="1"/>
    <xf numFmtId="0" fontId="17" fillId="0" borderId="46" xfId="0" applyFont="1" applyBorder="1"/>
    <xf numFmtId="0" fontId="17" fillId="0" borderId="6" xfId="0" applyFont="1" applyBorder="1" applyAlignment="1">
      <alignment horizontal="left"/>
    </xf>
    <xf numFmtId="0" fontId="17" fillId="0" borderId="2" xfId="0" applyFont="1" applyBorder="1" applyAlignment="1">
      <alignment horizontal="left"/>
    </xf>
    <xf numFmtId="0" fontId="17" fillId="0" borderId="47" xfId="0" applyFont="1" applyBorder="1"/>
    <xf numFmtId="0" fontId="14" fillId="0" borderId="51" xfId="0" applyFont="1" applyBorder="1"/>
    <xf numFmtId="0" fontId="14" fillId="0" borderId="43" xfId="0" applyFont="1" applyBorder="1"/>
    <xf numFmtId="0" fontId="14" fillId="0" borderId="45" xfId="0" applyFont="1" applyBorder="1"/>
    <xf numFmtId="0" fontId="14" fillId="0" borderId="41" xfId="0" applyFont="1" applyBorder="1"/>
    <xf numFmtId="0" fontId="17" fillId="0" borderId="45" xfId="0" applyFont="1" applyBorder="1"/>
    <xf numFmtId="0" fontId="17" fillId="0" borderId="3" xfId="0" applyFont="1" applyBorder="1" applyAlignment="1">
      <alignment horizontal="center" wrapText="1"/>
    </xf>
    <xf numFmtId="37" fontId="17" fillId="0" borderId="45" xfId="0" applyNumberFormat="1" applyFont="1" applyBorder="1" applyAlignment="1">
      <alignment horizontal="right"/>
    </xf>
    <xf numFmtId="0" fontId="17" fillId="0" borderId="45" xfId="0" applyFont="1" applyBorder="1" applyAlignment="1">
      <alignment horizontal="right"/>
    </xf>
    <xf numFmtId="0" fontId="31" fillId="0" borderId="0" xfId="0" applyFont="1" applyAlignment="1">
      <alignment horizontal="center" vertical="center"/>
    </xf>
    <xf numFmtId="0" fontId="31" fillId="0" borderId="0" xfId="0" applyFont="1" applyAlignment="1">
      <alignment horizontal="center"/>
    </xf>
    <xf numFmtId="0" fontId="24" fillId="0" borderId="0" xfId="0" applyFont="1" applyAlignment="1">
      <alignment horizontal="center"/>
    </xf>
    <xf numFmtId="0" fontId="24" fillId="0" borderId="37" xfId="0" applyFont="1" applyBorder="1" applyAlignment="1">
      <alignment horizontal="center"/>
    </xf>
    <xf numFmtId="0" fontId="35" fillId="0" borderId="0" xfId="0" applyFont="1" applyAlignment="1">
      <alignment horizontal="center" wrapText="1"/>
    </xf>
    <xf numFmtId="0" fontId="24" fillId="3" borderId="23" xfId="0" applyFont="1" applyFill="1" applyBorder="1" applyAlignment="1">
      <alignment horizontal="right"/>
    </xf>
    <xf numFmtId="0" fontId="24" fillId="3" borderId="24" xfId="0" applyFont="1" applyFill="1" applyBorder="1" applyAlignment="1">
      <alignment horizontal="right"/>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00CCFF"/>
      <color rgb="FF0033CC"/>
      <color rgb="FF007E39"/>
      <color rgb="FF008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34"/>
  </sheetPr>
  <dimension ref="A1:C142"/>
  <sheetViews>
    <sheetView tabSelected="1" workbookViewId="0"/>
  </sheetViews>
  <sheetFormatPr defaultColWidth="9.140625" defaultRowHeight="12.75"/>
  <cols>
    <col min="1" max="1" width="96.140625" style="70" customWidth="1"/>
    <col min="2" max="16384" width="9.140625" style="70"/>
  </cols>
  <sheetData>
    <row r="1" spans="1:3" ht="18">
      <c r="A1" s="80" t="s">
        <v>118</v>
      </c>
    </row>
    <row r="2" spans="1:3" ht="18">
      <c r="A2" s="80" t="s">
        <v>119</v>
      </c>
    </row>
    <row r="3" spans="1:3" ht="15">
      <c r="A3" s="81" t="s">
        <v>623</v>
      </c>
    </row>
    <row r="4" spans="1:3" ht="15">
      <c r="A4" s="82"/>
      <c r="B4" s="167"/>
    </row>
    <row r="5" spans="1:3" ht="30">
      <c r="A5" s="83" t="s">
        <v>120</v>
      </c>
      <c r="C5" s="167"/>
    </row>
    <row r="6" spans="1:3" ht="15">
      <c r="A6" s="83"/>
      <c r="C6" s="167"/>
    </row>
    <row r="7" spans="1:3" ht="15">
      <c r="A7" s="84"/>
      <c r="C7" s="167"/>
    </row>
    <row r="8" spans="1:3" ht="91.5" customHeight="1">
      <c r="A8" s="84" t="s">
        <v>600</v>
      </c>
    </row>
    <row r="9" spans="1:3" ht="15">
      <c r="A9" s="84"/>
    </row>
    <row r="10" spans="1:3" ht="95.25" customHeight="1">
      <c r="A10" s="84" t="s">
        <v>496</v>
      </c>
    </row>
    <row r="11" spans="1:3" ht="15">
      <c r="A11" s="84"/>
    </row>
    <row r="12" spans="1:3" ht="15">
      <c r="A12" s="85" t="s">
        <v>121</v>
      </c>
    </row>
    <row r="13" spans="1:3" ht="15">
      <c r="A13" s="85"/>
    </row>
    <row r="14" spans="1:3" ht="126.75" customHeight="1">
      <c r="A14" s="84" t="s">
        <v>178</v>
      </c>
    </row>
    <row r="15" spans="1:3" ht="16.5" customHeight="1">
      <c r="A15" s="84"/>
    </row>
    <row r="16" spans="1:3" ht="30">
      <c r="A16" s="84" t="s">
        <v>483</v>
      </c>
    </row>
    <row r="17" spans="1:1" ht="15">
      <c r="A17" s="84"/>
    </row>
    <row r="18" spans="1:1" ht="15">
      <c r="A18" s="84" t="s">
        <v>145</v>
      </c>
    </row>
    <row r="19" spans="1:1" ht="15">
      <c r="A19" s="84" t="s">
        <v>146</v>
      </c>
    </row>
    <row r="20" spans="1:1" ht="15">
      <c r="A20" s="84" t="s">
        <v>147</v>
      </c>
    </row>
    <row r="21" spans="1:1" ht="18.75" customHeight="1">
      <c r="A21" s="84" t="s">
        <v>148</v>
      </c>
    </row>
    <row r="22" spans="1:1" ht="16.5" customHeight="1">
      <c r="A22" s="84" t="s">
        <v>625</v>
      </c>
    </row>
    <row r="23" spans="1:1" ht="15.75" customHeight="1">
      <c r="A23" s="84"/>
    </row>
    <row r="24" spans="1:1" ht="62.25" customHeight="1">
      <c r="A24" s="84" t="s">
        <v>122</v>
      </c>
    </row>
    <row r="25" spans="1:1" ht="13.5" customHeight="1">
      <c r="A25" s="84"/>
    </row>
    <row r="26" spans="1:1" ht="45">
      <c r="A26" s="84" t="s">
        <v>626</v>
      </c>
    </row>
    <row r="27" spans="1:1" ht="15">
      <c r="A27" s="84"/>
    </row>
    <row r="28" spans="1:1" ht="15">
      <c r="A28" s="303" t="s">
        <v>686</v>
      </c>
    </row>
    <row r="29" spans="1:1" ht="30">
      <c r="A29" s="166" t="s">
        <v>690</v>
      </c>
    </row>
    <row r="30" spans="1:1" ht="15">
      <c r="A30" s="166" t="s">
        <v>687</v>
      </c>
    </row>
    <row r="31" spans="1:1" ht="45">
      <c r="A31" s="166" t="s">
        <v>688</v>
      </c>
    </row>
    <row r="32" spans="1:1" ht="15">
      <c r="A32" s="84"/>
    </row>
    <row r="33" spans="1:1" ht="119.25" customHeight="1">
      <c r="A33" s="84" t="s">
        <v>681</v>
      </c>
    </row>
    <row r="34" spans="1:1" ht="30">
      <c r="A34" s="84" t="s">
        <v>521</v>
      </c>
    </row>
    <row r="35" spans="1:1" ht="30">
      <c r="A35" s="84" t="s">
        <v>192</v>
      </c>
    </row>
    <row r="36" spans="1:1" ht="30">
      <c r="A36" s="84" t="s">
        <v>522</v>
      </c>
    </row>
    <row r="37" spans="1:1" ht="15">
      <c r="A37" s="84"/>
    </row>
    <row r="38" spans="1:1" ht="30">
      <c r="A38" s="84" t="s">
        <v>663</v>
      </c>
    </row>
    <row r="39" spans="1:1" ht="15">
      <c r="A39" s="86"/>
    </row>
    <row r="40" spans="1:1" ht="45">
      <c r="A40" s="84" t="s">
        <v>193</v>
      </c>
    </row>
    <row r="41" spans="1:1" ht="15">
      <c r="A41" s="84"/>
    </row>
    <row r="42" spans="1:1" ht="60">
      <c r="A42" s="84" t="s">
        <v>143</v>
      </c>
    </row>
    <row r="43" spans="1:1" ht="15">
      <c r="A43" s="84"/>
    </row>
    <row r="44" spans="1:1" ht="60">
      <c r="A44" s="84" t="s">
        <v>197</v>
      </c>
    </row>
    <row r="45" spans="1:1" ht="15">
      <c r="A45" s="84"/>
    </row>
    <row r="46" spans="1:1" ht="60">
      <c r="A46" s="84" t="s">
        <v>539</v>
      </c>
    </row>
    <row r="47" spans="1:1" ht="15">
      <c r="A47" s="84"/>
    </row>
    <row r="48" spans="1:1" ht="15">
      <c r="A48" s="85" t="s">
        <v>123</v>
      </c>
    </row>
    <row r="49" spans="1:2" ht="15">
      <c r="A49" s="84"/>
    </row>
    <row r="50" spans="1:2" ht="93.75" customHeight="1">
      <c r="A50" s="84" t="s">
        <v>195</v>
      </c>
    </row>
    <row r="51" spans="1:2" ht="15">
      <c r="A51" s="84"/>
    </row>
    <row r="52" spans="1:2" ht="48" customHeight="1">
      <c r="A52" s="166" t="s">
        <v>672</v>
      </c>
      <c r="B52" s="167"/>
    </row>
    <row r="53" spans="1:2" ht="15">
      <c r="A53" s="84"/>
    </row>
    <row r="54" spans="1:2" ht="30" customHeight="1">
      <c r="A54" s="166" t="s">
        <v>673</v>
      </c>
      <c r="B54" s="167"/>
    </row>
    <row r="55" spans="1:2" ht="15">
      <c r="A55" s="84"/>
    </row>
    <row r="56" spans="1:2" ht="30">
      <c r="A56" s="84" t="s">
        <v>664</v>
      </c>
    </row>
    <row r="57" spans="1:2" ht="15">
      <c r="A57" s="84"/>
    </row>
    <row r="58" spans="1:2" ht="60" customHeight="1">
      <c r="A58" s="84" t="s">
        <v>665</v>
      </c>
      <c r="B58" s="167"/>
    </row>
    <row r="59" spans="1:2" ht="15">
      <c r="A59" s="84"/>
    </row>
    <row r="60" spans="1:2" ht="30">
      <c r="A60" s="84" t="s">
        <v>549</v>
      </c>
    </row>
    <row r="61" spans="1:2" ht="15">
      <c r="A61" s="84"/>
    </row>
    <row r="62" spans="1:2" ht="35.25" customHeight="1">
      <c r="A62" s="84" t="s">
        <v>179</v>
      </c>
    </row>
    <row r="63" spans="1:2" ht="15">
      <c r="A63" s="84"/>
    </row>
    <row r="64" spans="1:2" ht="96" customHeight="1">
      <c r="A64" s="84" t="s">
        <v>530</v>
      </c>
    </row>
    <row r="65" spans="1:1" ht="14.25" customHeight="1">
      <c r="A65" s="84"/>
    </row>
    <row r="66" spans="1:1" ht="18.75" customHeight="1">
      <c r="A66" s="84" t="s">
        <v>485</v>
      </c>
    </row>
    <row r="67" spans="1:1" ht="15">
      <c r="A67" s="84"/>
    </row>
    <row r="68" spans="1:1" ht="135" customHeight="1">
      <c r="A68" s="84" t="s">
        <v>585</v>
      </c>
    </row>
    <row r="69" spans="1:1" ht="15">
      <c r="A69" s="84"/>
    </row>
    <row r="70" spans="1:1" ht="15">
      <c r="A70" s="84" t="s">
        <v>484</v>
      </c>
    </row>
    <row r="71" spans="1:1" ht="15">
      <c r="A71" s="84"/>
    </row>
    <row r="72" spans="1:1" ht="60">
      <c r="A72" s="84" t="s">
        <v>592</v>
      </c>
    </row>
    <row r="73" spans="1:1" ht="15">
      <c r="A73" s="84"/>
    </row>
    <row r="74" spans="1:1" ht="15">
      <c r="A74" s="84" t="s">
        <v>593</v>
      </c>
    </row>
    <row r="75" spans="1:1" ht="15">
      <c r="A75" s="84"/>
    </row>
    <row r="76" spans="1:1" ht="60.75" customHeight="1">
      <c r="A76" s="84" t="s">
        <v>180</v>
      </c>
    </row>
    <row r="77" spans="1:1" ht="15">
      <c r="A77" s="84"/>
    </row>
    <row r="78" spans="1:1" ht="90">
      <c r="A78" s="84" t="s">
        <v>486</v>
      </c>
    </row>
    <row r="79" spans="1:1" ht="15" customHeight="1">
      <c r="A79" s="82"/>
    </row>
    <row r="80" spans="1:1" ht="15">
      <c r="A80" s="85" t="s">
        <v>105</v>
      </c>
    </row>
    <row r="81" spans="1:1" ht="15">
      <c r="A81" s="84"/>
    </row>
    <row r="82" spans="1:1" ht="60">
      <c r="A82" s="84" t="s">
        <v>128</v>
      </c>
    </row>
    <row r="83" spans="1:1" ht="15">
      <c r="A83" s="84"/>
    </row>
    <row r="84" spans="1:1" ht="60">
      <c r="A84" s="84" t="s">
        <v>124</v>
      </c>
    </row>
    <row r="85" spans="1:1" ht="13.5" customHeight="1">
      <c r="A85" s="84"/>
    </row>
    <row r="86" spans="1:1" ht="45">
      <c r="A86" s="84" t="s">
        <v>125</v>
      </c>
    </row>
    <row r="87" spans="1:1" ht="15.75" customHeight="1">
      <c r="A87" s="84"/>
    </row>
    <row r="88" spans="1:1" ht="79.5" customHeight="1">
      <c r="A88" s="84" t="s">
        <v>194</v>
      </c>
    </row>
    <row r="89" spans="1:1" ht="12" customHeight="1">
      <c r="A89" s="84"/>
    </row>
    <row r="90" spans="1:1" ht="33.75" customHeight="1">
      <c r="A90" s="84" t="s">
        <v>196</v>
      </c>
    </row>
    <row r="91" spans="1:1" ht="13.5" customHeight="1">
      <c r="A91" s="84"/>
    </row>
    <row r="92" spans="1:1" ht="15">
      <c r="A92" s="84" t="s">
        <v>666</v>
      </c>
    </row>
    <row r="93" spans="1:1" ht="15">
      <c r="A93" s="84"/>
    </row>
    <row r="94" spans="1:1" ht="15">
      <c r="A94" s="84" t="s">
        <v>667</v>
      </c>
    </row>
    <row r="95" spans="1:1" ht="13.5" customHeight="1">
      <c r="A95" s="84"/>
    </row>
    <row r="96" spans="1:1" ht="39" customHeight="1">
      <c r="A96" s="84" t="s">
        <v>668</v>
      </c>
    </row>
    <row r="97" spans="1:1" ht="15">
      <c r="A97" s="84"/>
    </row>
    <row r="98" spans="1:1" ht="15">
      <c r="A98" s="85" t="s">
        <v>126</v>
      </c>
    </row>
    <row r="99" spans="1:1" ht="15">
      <c r="A99" s="84"/>
    </row>
    <row r="100" spans="1:1" ht="60">
      <c r="A100" s="84" t="s">
        <v>129</v>
      </c>
    </row>
    <row r="101" spans="1:1" ht="10.5" customHeight="1">
      <c r="A101" s="84"/>
    </row>
    <row r="102" spans="1:1" ht="45">
      <c r="A102" s="84" t="s">
        <v>198</v>
      </c>
    </row>
    <row r="103" spans="1:1" ht="14.25" customHeight="1">
      <c r="A103" s="84"/>
    </row>
    <row r="104" spans="1:1" ht="45">
      <c r="A104" s="84" t="s">
        <v>138</v>
      </c>
    </row>
    <row r="105" spans="1:1" ht="12" customHeight="1">
      <c r="A105" s="84"/>
    </row>
    <row r="106" spans="1:1" ht="75.75" customHeight="1">
      <c r="A106" s="84" t="s">
        <v>669</v>
      </c>
    </row>
    <row r="107" spans="1:1" ht="12" customHeight="1">
      <c r="A107" s="84"/>
    </row>
    <row r="108" spans="1:1" ht="45">
      <c r="A108" s="84" t="s">
        <v>540</v>
      </c>
    </row>
    <row r="109" spans="1:1" ht="15">
      <c r="A109" s="84"/>
    </row>
    <row r="110" spans="1:1" ht="15">
      <c r="A110" s="84" t="s">
        <v>682</v>
      </c>
    </row>
    <row r="111" spans="1:1" ht="15">
      <c r="A111" s="84"/>
    </row>
    <row r="112" spans="1:1" ht="30">
      <c r="A112" s="84" t="s">
        <v>670</v>
      </c>
    </row>
    <row r="113" spans="1:1" ht="15">
      <c r="A113" s="84"/>
    </row>
    <row r="114" spans="1:1" ht="30">
      <c r="A114" s="84" t="s">
        <v>594</v>
      </c>
    </row>
    <row r="115" spans="1:1" ht="15">
      <c r="A115" s="84"/>
    </row>
    <row r="116" spans="1:1" ht="75">
      <c r="A116" s="84" t="s">
        <v>548</v>
      </c>
    </row>
    <row r="117" spans="1:1" ht="15">
      <c r="A117" s="84"/>
    </row>
    <row r="118" spans="1:1" ht="15">
      <c r="A118" s="85" t="s">
        <v>21</v>
      </c>
    </row>
    <row r="119" spans="1:1" ht="15">
      <c r="A119" s="82"/>
    </row>
    <row r="120" spans="1:1" ht="45">
      <c r="A120" s="84" t="s">
        <v>500</v>
      </c>
    </row>
    <row r="121" spans="1:1" ht="13.5" customHeight="1">
      <c r="A121" s="84"/>
    </row>
    <row r="122" spans="1:1" ht="60">
      <c r="A122" s="84" t="s">
        <v>683</v>
      </c>
    </row>
    <row r="123" spans="1:1" ht="9" customHeight="1">
      <c r="A123" s="84"/>
    </row>
    <row r="124" spans="1:1" ht="45">
      <c r="A124" s="84" t="s">
        <v>501</v>
      </c>
    </row>
    <row r="125" spans="1:1" ht="15">
      <c r="A125" s="84"/>
    </row>
    <row r="126" spans="1:1" ht="15">
      <c r="A126" s="85" t="s">
        <v>127</v>
      </c>
    </row>
    <row r="127" spans="1:1" ht="15">
      <c r="A127" s="84"/>
    </row>
    <row r="128" spans="1:1" ht="15">
      <c r="A128" s="84" t="s">
        <v>495</v>
      </c>
    </row>
    <row r="129" spans="1:1" ht="15">
      <c r="A129" s="84"/>
    </row>
    <row r="130" spans="1:1" ht="15">
      <c r="A130" s="84" t="s">
        <v>684</v>
      </c>
    </row>
    <row r="131" spans="1:1" ht="15">
      <c r="A131" s="84"/>
    </row>
    <row r="132" spans="1:1" ht="30">
      <c r="A132" s="84" t="s">
        <v>671</v>
      </c>
    </row>
    <row r="133" spans="1:1" ht="15">
      <c r="A133" s="84"/>
    </row>
    <row r="134" spans="1:1" ht="51" customHeight="1">
      <c r="A134" s="84" t="s">
        <v>526</v>
      </c>
    </row>
    <row r="135" spans="1:1" ht="15">
      <c r="A135" s="84"/>
    </row>
    <row r="136" spans="1:1" ht="60">
      <c r="A136" s="84" t="s">
        <v>685</v>
      </c>
    </row>
    <row r="137" spans="1:1" ht="11.25" customHeight="1">
      <c r="A137" s="84"/>
    </row>
    <row r="138" spans="1:1" ht="89.25" customHeight="1">
      <c r="A138" s="84" t="s">
        <v>624</v>
      </c>
    </row>
    <row r="139" spans="1:1" ht="24.75" customHeight="1">
      <c r="A139" s="84"/>
    </row>
    <row r="142" spans="1:1">
      <c r="A142" s="87"/>
    </row>
  </sheetData>
  <sheetProtection algorithmName="SHA-512" hashValue="9PLYOgafMXYI50bLGHsakgm7oJopjFyzh86QCkN+5lOkvO7Lqoi6/GeaYz7N3XmvfOUaPpKv04ESeEbUWKZGnQ==" saltValue="FTTSItvznE8I8OjnUN8Zvg==" spinCount="100000" sheet="1" objects="1" scenarios="1"/>
  <phoneticPr fontId="42" type="noConversion"/>
  <pageMargins left="0.3" right="0.17" top="0.71" bottom="0.51" header="0.19"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10"/>
  </sheetPr>
  <dimension ref="A1:A32"/>
  <sheetViews>
    <sheetView workbookViewId="0"/>
  </sheetViews>
  <sheetFormatPr defaultRowHeight="12.75"/>
  <cols>
    <col min="1" max="1" width="93.28515625" customWidth="1"/>
  </cols>
  <sheetData>
    <row r="1" spans="1:1">
      <c r="A1" s="95"/>
    </row>
    <row r="2" spans="1:1">
      <c r="A2" s="95"/>
    </row>
    <row r="3" spans="1:1">
      <c r="A3" s="88" t="s">
        <v>188</v>
      </c>
    </row>
    <row r="4" spans="1:1" ht="15.75">
      <c r="A4" s="90"/>
    </row>
    <row r="5" spans="1:1" ht="15.75">
      <c r="A5" s="90"/>
    </row>
    <row r="6" spans="1:1" ht="15.75">
      <c r="A6" s="90"/>
    </row>
    <row r="7" spans="1:1" ht="15">
      <c r="A7" s="89" t="s">
        <v>181</v>
      </c>
    </row>
    <row r="8" spans="1:1" ht="15">
      <c r="A8" s="89"/>
    </row>
    <row r="9" spans="1:1" ht="15">
      <c r="A9" s="89" t="s">
        <v>182</v>
      </c>
    </row>
    <row r="10" spans="1:1" ht="15">
      <c r="A10" s="89"/>
    </row>
    <row r="11" spans="1:1" ht="15">
      <c r="A11" s="89" t="s">
        <v>189</v>
      </c>
    </row>
    <row r="12" spans="1:1" ht="15.75">
      <c r="A12" s="90"/>
    </row>
    <row r="13" spans="1:1" ht="90">
      <c r="A13" s="92" t="s">
        <v>520</v>
      </c>
    </row>
    <row r="14" spans="1:1" ht="15.75">
      <c r="A14" s="90"/>
    </row>
    <row r="15" spans="1:1" ht="15">
      <c r="A15" s="89" t="s">
        <v>492</v>
      </c>
    </row>
    <row r="16" spans="1:1" ht="15">
      <c r="A16" s="89"/>
    </row>
    <row r="17" spans="1:1" ht="15">
      <c r="A17" s="89" t="s">
        <v>183</v>
      </c>
    </row>
    <row r="18" spans="1:1" ht="15">
      <c r="A18" s="89"/>
    </row>
    <row r="19" spans="1:1" ht="30">
      <c r="A19" s="96" t="s">
        <v>190</v>
      </c>
    </row>
    <row r="20" spans="1:1" ht="30.75" customHeight="1">
      <c r="A20" s="89" t="s">
        <v>184</v>
      </c>
    </row>
    <row r="21" spans="1:1" ht="15.75">
      <c r="A21" s="90"/>
    </row>
    <row r="22" spans="1:1" ht="15">
      <c r="A22" s="89" t="s">
        <v>185</v>
      </c>
    </row>
    <row r="23" spans="1:1" ht="15">
      <c r="A23" s="89"/>
    </row>
    <row r="24" spans="1:1" ht="15">
      <c r="A24" s="89"/>
    </row>
    <row r="25" spans="1:1" ht="15">
      <c r="A25" s="89" t="s">
        <v>186</v>
      </c>
    </row>
    <row r="26" spans="1:1">
      <c r="A26" s="91" t="s">
        <v>490</v>
      </c>
    </row>
    <row r="27" spans="1:1" ht="15">
      <c r="A27" s="89"/>
    </row>
    <row r="28" spans="1:1" ht="15">
      <c r="A28" s="89"/>
    </row>
    <row r="29" spans="1:1" ht="15">
      <c r="A29" s="89"/>
    </row>
    <row r="30" spans="1:1" ht="15">
      <c r="A30" s="89" t="s">
        <v>186</v>
      </c>
    </row>
    <row r="31" spans="1:1">
      <c r="A31" s="91" t="s">
        <v>187</v>
      </c>
    </row>
    <row r="32" spans="1:1" ht="15">
      <c r="A32" s="89"/>
    </row>
  </sheetData>
  <sheetProtection algorithmName="SHA-512" hashValue="6seKQGIrzTbg+3pbmsiX3yCoN9tzAWzKlQaAYhSUwTdKOKCHSxyYkMNp/p29aOA1+t44ho8i/1QvvSF+ziGpMA==" saltValue="J7uPlT+Sl1Q/IiZ8RJRFFQ==" spinCount="100000" sheet="1" objects="1" scenarios="1"/>
  <phoneticPr fontId="4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0"/>
    <pageSetUpPr fitToPage="1"/>
  </sheetPr>
  <dimension ref="A1:AN598"/>
  <sheetViews>
    <sheetView zoomScale="110" zoomScaleNormal="110" workbookViewId="0">
      <pane xSplit="2" ySplit="11" topLeftCell="C12" activePane="bottomRight" state="frozen"/>
      <selection pane="topRight" activeCell="C1" sqref="C1"/>
      <selection pane="bottomLeft" activeCell="A11" sqref="A11"/>
      <selection pane="bottomRight" activeCell="C2" sqref="C2:E2"/>
    </sheetView>
  </sheetViews>
  <sheetFormatPr defaultRowHeight="12.75"/>
  <cols>
    <col min="1" max="1" width="7.28515625" customWidth="1"/>
    <col min="2" max="2" width="30" customWidth="1"/>
    <col min="3" max="3" width="11.140625" customWidth="1"/>
    <col min="4" max="4" width="10" customWidth="1"/>
    <col min="5" max="5" width="10.140625" customWidth="1"/>
    <col min="6" max="6" width="9.85546875" customWidth="1"/>
    <col min="7" max="7" width="10" customWidth="1"/>
    <col min="8" max="9" width="9.42578125" customWidth="1"/>
    <col min="10" max="10" width="8.7109375" customWidth="1"/>
    <col min="11" max="16" width="8.5703125" customWidth="1"/>
  </cols>
  <sheetData>
    <row r="1" spans="1:18" ht="15">
      <c r="A1" s="168" t="s">
        <v>493</v>
      </c>
      <c r="B1" s="168"/>
      <c r="C1" s="168"/>
      <c r="D1" s="168"/>
      <c r="E1" s="168"/>
      <c r="F1" s="168"/>
      <c r="G1" s="319" t="s">
        <v>601</v>
      </c>
      <c r="H1" s="320"/>
      <c r="I1" s="320"/>
    </row>
    <row r="2" spans="1:18" ht="13.5">
      <c r="B2" s="169" t="s">
        <v>218</v>
      </c>
      <c r="C2" s="312"/>
      <c r="D2" s="313"/>
      <c r="E2" s="313"/>
      <c r="F2" s="170" t="s">
        <v>219</v>
      </c>
      <c r="G2" s="79"/>
      <c r="H2" s="171" t="s">
        <v>499</v>
      </c>
      <c r="I2" s="79"/>
      <c r="R2" s="7"/>
    </row>
    <row r="3" spans="1:18" ht="13.5">
      <c r="B3" s="172" t="s">
        <v>221</v>
      </c>
      <c r="C3" s="312"/>
      <c r="D3" s="313"/>
      <c r="E3" s="313"/>
      <c r="F3" s="170" t="s">
        <v>628</v>
      </c>
      <c r="G3" s="326"/>
      <c r="H3" s="327"/>
      <c r="I3" s="328"/>
    </row>
    <row r="4" spans="1:18" ht="13.5">
      <c r="B4" s="173" t="s">
        <v>222</v>
      </c>
      <c r="C4" s="312"/>
      <c r="D4" s="313"/>
      <c r="E4" s="313"/>
      <c r="F4" s="172" t="s">
        <v>689</v>
      </c>
      <c r="G4" s="79"/>
      <c r="H4" s="329"/>
      <c r="I4" s="330"/>
      <c r="R4" s="7"/>
    </row>
    <row r="5" spans="1:18" ht="13.5">
      <c r="B5" s="172" t="s">
        <v>223</v>
      </c>
      <c r="C5" s="314"/>
      <c r="D5" s="315"/>
      <c r="E5" s="315"/>
      <c r="F5" s="324" t="s">
        <v>220</v>
      </c>
      <c r="G5" s="325"/>
      <c r="H5" s="325"/>
      <c r="I5" s="325"/>
      <c r="R5" s="7"/>
    </row>
    <row r="6" spans="1:18" ht="13.5">
      <c r="B6" s="172" t="s">
        <v>674</v>
      </c>
      <c r="C6" s="314"/>
      <c r="D6" s="315"/>
      <c r="E6" s="315"/>
      <c r="F6" s="171" t="s">
        <v>502</v>
      </c>
      <c r="G6" s="154"/>
      <c r="H6" s="171" t="s">
        <v>503</v>
      </c>
      <c r="I6" s="104"/>
      <c r="J6" s="171" t="s">
        <v>142</v>
      </c>
      <c r="K6" s="79"/>
    </row>
    <row r="7" spans="1:18" ht="13.5">
      <c r="B7" s="172" t="s">
        <v>627</v>
      </c>
      <c r="C7" s="312"/>
      <c r="D7" s="313"/>
      <c r="E7" s="318"/>
      <c r="F7" s="321" t="s">
        <v>527</v>
      </c>
      <c r="G7" s="322"/>
      <c r="H7" s="322"/>
      <c r="I7" s="323"/>
      <c r="J7" s="307"/>
      <c r="K7" s="308"/>
      <c r="L7" s="308"/>
      <c r="M7" s="308"/>
      <c r="N7" s="308"/>
      <c r="O7" s="308"/>
      <c r="P7" s="309"/>
      <c r="Q7" s="7"/>
    </row>
    <row r="8" spans="1:18" ht="13.5">
      <c r="B8" s="174" t="s">
        <v>217</v>
      </c>
      <c r="C8" s="312"/>
      <c r="D8" s="313"/>
      <c r="E8" s="313"/>
      <c r="F8" s="321" t="s">
        <v>529</v>
      </c>
      <c r="G8" s="322"/>
      <c r="H8" s="322"/>
      <c r="I8" s="323"/>
      <c r="J8" s="310"/>
      <c r="K8" s="308"/>
      <c r="L8" s="308"/>
      <c r="M8" s="308"/>
      <c r="N8" s="308"/>
      <c r="O8" s="308"/>
      <c r="P8" s="309"/>
      <c r="Q8" s="7"/>
    </row>
    <row r="9" spans="1:18">
      <c r="A9" s="311" t="s">
        <v>116</v>
      </c>
      <c r="B9" s="311"/>
      <c r="C9" s="311"/>
      <c r="D9" s="311"/>
      <c r="E9" s="311"/>
      <c r="F9" s="311"/>
      <c r="G9" s="311"/>
      <c r="H9" s="311"/>
      <c r="I9" s="311"/>
      <c r="J9" s="311"/>
      <c r="K9" s="311"/>
      <c r="L9" s="311"/>
      <c r="M9" s="311"/>
      <c r="N9" s="311"/>
      <c r="O9" s="311"/>
      <c r="P9" s="311"/>
      <c r="R9" s="7"/>
    </row>
    <row r="10" spans="1:18" ht="25.5">
      <c r="A10" s="316" t="s">
        <v>117</v>
      </c>
      <c r="B10" s="317"/>
      <c r="C10" s="175" t="s">
        <v>224</v>
      </c>
      <c r="D10" s="175" t="s">
        <v>225</v>
      </c>
      <c r="E10" s="175" t="s">
        <v>226</v>
      </c>
      <c r="F10" s="175" t="s">
        <v>227</v>
      </c>
      <c r="G10" s="175" t="s">
        <v>228</v>
      </c>
      <c r="H10" s="175" t="s">
        <v>229</v>
      </c>
      <c r="I10" s="175" t="s">
        <v>230</v>
      </c>
      <c r="J10" s="175" t="s">
        <v>231</v>
      </c>
      <c r="K10" s="305" t="s">
        <v>115</v>
      </c>
      <c r="L10" s="306"/>
      <c r="M10" s="306"/>
      <c r="N10" s="306"/>
      <c r="O10" s="306"/>
      <c r="P10" s="176" t="s">
        <v>232</v>
      </c>
      <c r="Q10" s="9"/>
    </row>
    <row r="11" spans="1:18" ht="38.25">
      <c r="A11" s="177" t="s">
        <v>233</v>
      </c>
      <c r="B11" s="178" t="s">
        <v>234</v>
      </c>
      <c r="C11" s="179" t="s">
        <v>235</v>
      </c>
      <c r="D11" s="179" t="s">
        <v>236</v>
      </c>
      <c r="E11" s="179" t="s">
        <v>237</v>
      </c>
      <c r="F11" s="179" t="s">
        <v>238</v>
      </c>
      <c r="G11" s="179" t="s">
        <v>239</v>
      </c>
      <c r="H11" s="179" t="s">
        <v>240</v>
      </c>
      <c r="I11" s="179" t="s">
        <v>241</v>
      </c>
      <c r="J11" s="179" t="s">
        <v>242</v>
      </c>
      <c r="K11" s="180" t="s">
        <v>191</v>
      </c>
      <c r="L11" s="179" t="s">
        <v>172</v>
      </c>
      <c r="M11" s="179" t="s">
        <v>171</v>
      </c>
      <c r="N11" s="181" t="s">
        <v>568</v>
      </c>
      <c r="O11" s="180" t="s">
        <v>551</v>
      </c>
      <c r="P11" s="182" t="s">
        <v>243</v>
      </c>
      <c r="Q11" s="9"/>
    </row>
    <row r="12" spans="1:18">
      <c r="A12" s="183"/>
      <c r="B12" s="183"/>
      <c r="C12" s="184"/>
      <c r="D12" s="184"/>
      <c r="E12" s="184"/>
      <c r="F12" s="184"/>
      <c r="G12" s="184"/>
      <c r="H12" s="184"/>
      <c r="I12" s="184"/>
      <c r="J12" s="184"/>
      <c r="K12" s="185"/>
      <c r="L12" s="185"/>
      <c r="M12" s="185"/>
      <c r="N12" s="185"/>
      <c r="O12" s="185"/>
      <c r="P12" s="186"/>
      <c r="Q12" s="187"/>
    </row>
    <row r="13" spans="1:18" ht="13.5">
      <c r="A13" s="188"/>
      <c r="B13" s="189" t="s">
        <v>244</v>
      </c>
      <c r="C13" s="190"/>
      <c r="D13" s="190"/>
      <c r="E13" s="190"/>
      <c r="F13" s="190"/>
      <c r="G13" s="190"/>
      <c r="H13" s="190"/>
      <c r="I13" s="190"/>
      <c r="J13" s="190"/>
      <c r="K13" s="191"/>
      <c r="L13" s="191"/>
      <c r="M13" s="191"/>
      <c r="N13" s="191"/>
      <c r="O13" s="191"/>
      <c r="P13" s="190"/>
      <c r="Q13" s="192"/>
    </row>
    <row r="14" spans="1:18" ht="13.5">
      <c r="A14" s="193" t="s">
        <v>245</v>
      </c>
      <c r="B14" s="193" t="s">
        <v>246</v>
      </c>
      <c r="C14" s="10"/>
      <c r="D14" s="10"/>
      <c r="E14" s="10"/>
      <c r="F14" s="10"/>
      <c r="G14" s="10"/>
      <c r="H14" s="10"/>
      <c r="I14" s="10"/>
      <c r="J14" s="10"/>
      <c r="K14" s="11"/>
      <c r="L14" s="11"/>
      <c r="M14" s="191"/>
      <c r="N14" s="11"/>
      <c r="O14" s="191"/>
      <c r="P14" s="194">
        <f>SUM(C14:O14)</f>
        <v>0</v>
      </c>
      <c r="Q14" s="192"/>
    </row>
    <row r="15" spans="1:18" ht="13.5">
      <c r="A15" s="193" t="s">
        <v>247</v>
      </c>
      <c r="B15" s="193" t="s">
        <v>248</v>
      </c>
      <c r="C15" s="10"/>
      <c r="D15" s="10"/>
      <c r="E15" s="10"/>
      <c r="F15" s="10"/>
      <c r="G15" s="10"/>
      <c r="H15" s="10"/>
      <c r="I15" s="10"/>
      <c r="J15" s="10"/>
      <c r="K15" s="191"/>
      <c r="L15" s="191"/>
      <c r="M15" s="191"/>
      <c r="N15" s="191"/>
      <c r="O15" s="191"/>
      <c r="P15" s="194">
        <f>SUM(C15:O15)</f>
        <v>0</v>
      </c>
      <c r="Q15" s="192"/>
    </row>
    <row r="16" spans="1:18" ht="13.5">
      <c r="A16" s="193" t="s">
        <v>249</v>
      </c>
      <c r="B16" s="193" t="s">
        <v>250</v>
      </c>
      <c r="C16" s="10"/>
      <c r="D16" s="10"/>
      <c r="E16" s="10"/>
      <c r="F16" s="10"/>
      <c r="G16" s="10"/>
      <c r="H16" s="10"/>
      <c r="I16" s="10"/>
      <c r="J16" s="10"/>
      <c r="K16" s="191"/>
      <c r="L16" s="191"/>
      <c r="M16" s="191"/>
      <c r="N16" s="191"/>
      <c r="O16" s="191"/>
      <c r="P16" s="194">
        <f>SUM(C16:O16)</f>
        <v>0</v>
      </c>
      <c r="Q16" s="192"/>
    </row>
    <row r="17" spans="1:17" ht="13.5">
      <c r="A17" s="193" t="s">
        <v>251</v>
      </c>
      <c r="B17" s="193" t="s">
        <v>252</v>
      </c>
      <c r="C17" s="10"/>
      <c r="D17" s="10"/>
      <c r="E17" s="10"/>
      <c r="F17" s="10"/>
      <c r="G17" s="10"/>
      <c r="H17" s="10"/>
      <c r="I17" s="10"/>
      <c r="J17" s="10"/>
      <c r="K17" s="11"/>
      <c r="L17" s="11"/>
      <c r="M17" s="191"/>
      <c r="N17" s="191"/>
      <c r="O17" s="191"/>
      <c r="P17" s="195">
        <f>SUM(C17:O17)</f>
        <v>0</v>
      </c>
      <c r="Q17" s="192"/>
    </row>
    <row r="18" spans="1:17" ht="13.5">
      <c r="A18" s="190"/>
      <c r="B18" s="190"/>
      <c r="C18" s="190"/>
      <c r="D18" s="190"/>
      <c r="E18" s="190"/>
      <c r="F18" s="190"/>
      <c r="G18" s="190"/>
      <c r="H18" s="190"/>
      <c r="I18" s="190"/>
      <c r="J18" s="190"/>
      <c r="K18" s="191"/>
      <c r="L18" s="191"/>
      <c r="M18" s="191"/>
      <c r="N18" s="191"/>
      <c r="O18" s="191"/>
      <c r="P18" s="190"/>
      <c r="Q18" s="192"/>
    </row>
    <row r="19" spans="1:17" ht="13.5">
      <c r="A19" s="188"/>
      <c r="B19" s="189" t="s">
        <v>253</v>
      </c>
      <c r="C19" s="190"/>
      <c r="D19" s="190"/>
      <c r="E19" s="190"/>
      <c r="F19" s="190"/>
      <c r="G19" s="190"/>
      <c r="H19" s="190"/>
      <c r="I19" s="190"/>
      <c r="J19" s="190"/>
      <c r="K19" s="191"/>
      <c r="L19" s="191"/>
      <c r="M19" s="191"/>
      <c r="N19" s="191"/>
      <c r="O19" s="191"/>
      <c r="P19" s="190"/>
      <c r="Q19" s="192"/>
    </row>
    <row r="20" spans="1:17" ht="13.5">
      <c r="A20" s="193" t="s">
        <v>254</v>
      </c>
      <c r="B20" s="193" t="s">
        <v>255</v>
      </c>
      <c r="C20" s="10"/>
      <c r="D20" s="10"/>
      <c r="E20" s="10"/>
      <c r="F20" s="10"/>
      <c r="G20" s="10"/>
      <c r="H20" s="10"/>
      <c r="I20" s="10"/>
      <c r="J20" s="10"/>
      <c r="K20" s="191"/>
      <c r="L20" s="191"/>
      <c r="M20" s="191"/>
      <c r="N20" s="191"/>
      <c r="O20" s="191"/>
      <c r="P20" s="194">
        <f>SUM(C20:O20)</f>
        <v>0</v>
      </c>
      <c r="Q20" s="192"/>
    </row>
    <row r="21" spans="1:17" ht="13.5">
      <c r="A21" s="193" t="s">
        <v>256</v>
      </c>
      <c r="B21" s="193" t="s">
        <v>257</v>
      </c>
      <c r="C21" s="10"/>
      <c r="D21" s="10"/>
      <c r="E21" s="10"/>
      <c r="F21" s="10"/>
      <c r="G21" s="10"/>
      <c r="H21" s="10"/>
      <c r="I21" s="10"/>
      <c r="J21" s="10"/>
      <c r="K21" s="191"/>
      <c r="L21" s="191"/>
      <c r="M21" s="191"/>
      <c r="N21" s="191"/>
      <c r="O21" s="191"/>
      <c r="P21" s="194">
        <f>SUM(C21:O21)</f>
        <v>0</v>
      </c>
      <c r="Q21" s="192"/>
    </row>
    <row r="22" spans="1:17" ht="13.5">
      <c r="A22" s="193" t="s">
        <v>258</v>
      </c>
      <c r="B22" s="193" t="s">
        <v>259</v>
      </c>
      <c r="C22" s="10"/>
      <c r="D22" s="10"/>
      <c r="E22" s="10"/>
      <c r="F22" s="10"/>
      <c r="G22" s="10"/>
      <c r="H22" s="10"/>
      <c r="I22" s="10"/>
      <c r="J22" s="10"/>
      <c r="K22" s="191"/>
      <c r="L22" s="191"/>
      <c r="M22" s="191"/>
      <c r="N22" s="191"/>
      <c r="O22" s="191"/>
      <c r="P22" s="194">
        <f>SUM(C22:O22)</f>
        <v>0</v>
      </c>
      <c r="Q22" s="192"/>
    </row>
    <row r="23" spans="1:17" ht="13.5">
      <c r="A23" s="193" t="s">
        <v>260</v>
      </c>
      <c r="B23" s="193" t="s">
        <v>261</v>
      </c>
      <c r="C23" s="10"/>
      <c r="D23" s="10"/>
      <c r="E23" s="10"/>
      <c r="F23" s="10"/>
      <c r="G23" s="10"/>
      <c r="H23" s="10"/>
      <c r="I23" s="10"/>
      <c r="J23" s="10"/>
      <c r="K23" s="191"/>
      <c r="L23" s="191"/>
      <c r="M23" s="191"/>
      <c r="N23" s="191"/>
      <c r="O23" s="191"/>
      <c r="P23" s="194">
        <f>SUM(C23:O23)</f>
        <v>0</v>
      </c>
      <c r="Q23" s="192"/>
    </row>
    <row r="24" spans="1:17" ht="13.5">
      <c r="A24" s="188"/>
      <c r="B24" s="188"/>
      <c r="C24" s="190"/>
      <c r="D24" s="190"/>
      <c r="E24" s="190"/>
      <c r="F24" s="190"/>
      <c r="G24" s="190"/>
      <c r="H24" s="190"/>
      <c r="I24" s="190"/>
      <c r="J24" s="190"/>
      <c r="K24" s="191"/>
      <c r="L24" s="191"/>
      <c r="M24" s="191"/>
      <c r="N24" s="191"/>
      <c r="O24" s="191"/>
      <c r="P24" s="190"/>
      <c r="Q24" s="192"/>
    </row>
    <row r="25" spans="1:17" ht="13.5">
      <c r="A25" s="188"/>
      <c r="B25" s="189" t="s">
        <v>262</v>
      </c>
      <c r="C25" s="190"/>
      <c r="D25" s="190"/>
      <c r="E25" s="190"/>
      <c r="F25" s="190"/>
      <c r="G25" s="190"/>
      <c r="H25" s="190"/>
      <c r="I25" s="190"/>
      <c r="J25" s="190"/>
      <c r="K25" s="191"/>
      <c r="L25" s="191"/>
      <c r="M25" s="191"/>
      <c r="N25" s="191"/>
      <c r="O25" s="191"/>
      <c r="P25" s="190"/>
      <c r="Q25" s="192"/>
    </row>
    <row r="26" spans="1:17" ht="13.5">
      <c r="A26" s="193" t="s">
        <v>263</v>
      </c>
      <c r="B26" s="193" t="s">
        <v>264</v>
      </c>
      <c r="C26" s="10"/>
      <c r="D26" s="10"/>
      <c r="E26" s="10"/>
      <c r="F26" s="10"/>
      <c r="G26" s="10"/>
      <c r="H26" s="10"/>
      <c r="I26" s="10"/>
      <c r="J26" s="10"/>
      <c r="K26" s="191"/>
      <c r="L26" s="191"/>
      <c r="M26" s="191"/>
      <c r="N26" s="191"/>
      <c r="O26" s="191"/>
      <c r="P26" s="194">
        <f>SUM(C26:O26)</f>
        <v>0</v>
      </c>
      <c r="Q26" s="192"/>
    </row>
    <row r="27" spans="1:17" ht="13.5">
      <c r="A27" s="193" t="s">
        <v>265</v>
      </c>
      <c r="B27" s="193" t="s">
        <v>550</v>
      </c>
      <c r="C27" s="10"/>
      <c r="D27" s="10"/>
      <c r="E27" s="10"/>
      <c r="F27" s="10"/>
      <c r="G27" s="10"/>
      <c r="H27" s="10"/>
      <c r="I27" s="10"/>
      <c r="J27" s="10"/>
      <c r="K27" s="191"/>
      <c r="L27" s="191"/>
      <c r="M27" s="191"/>
      <c r="N27" s="191"/>
      <c r="O27" s="191"/>
      <c r="P27" s="194">
        <f>SUM(C27:O27)</f>
        <v>0</v>
      </c>
      <c r="Q27" s="192"/>
    </row>
    <row r="28" spans="1:17" ht="13.5">
      <c r="A28" s="193" t="s">
        <v>266</v>
      </c>
      <c r="B28" s="193" t="s">
        <v>267</v>
      </c>
      <c r="C28" s="10"/>
      <c r="D28" s="10"/>
      <c r="E28" s="10"/>
      <c r="F28" s="10"/>
      <c r="G28" s="10"/>
      <c r="H28" s="10"/>
      <c r="I28" s="10"/>
      <c r="J28" s="10"/>
      <c r="K28" s="191"/>
      <c r="L28" s="191"/>
      <c r="M28" s="191"/>
      <c r="N28" s="191"/>
      <c r="O28" s="191"/>
      <c r="P28" s="194">
        <f>SUM(C28:O28)</f>
        <v>0</v>
      </c>
      <c r="Q28" s="192"/>
    </row>
    <row r="29" spans="1:17" ht="13.5">
      <c r="A29" s="193" t="s">
        <v>268</v>
      </c>
      <c r="B29" s="193" t="s">
        <v>269</v>
      </c>
      <c r="C29" s="10"/>
      <c r="D29" s="10"/>
      <c r="E29" s="10"/>
      <c r="F29" s="10"/>
      <c r="G29" s="10"/>
      <c r="H29" s="10"/>
      <c r="I29" s="10"/>
      <c r="J29" s="10"/>
      <c r="K29" s="191"/>
      <c r="L29" s="191"/>
      <c r="M29" s="191"/>
      <c r="N29" s="191"/>
      <c r="O29" s="191"/>
      <c r="P29" s="194">
        <f>SUM(C29:O29)</f>
        <v>0</v>
      </c>
      <c r="Q29" s="192"/>
    </row>
    <row r="30" spans="1:17" ht="13.5">
      <c r="A30" s="188"/>
      <c r="B30" s="188"/>
      <c r="C30" s="190"/>
      <c r="D30" s="190"/>
      <c r="E30" s="190"/>
      <c r="F30" s="190"/>
      <c r="G30" s="190"/>
      <c r="H30" s="190"/>
      <c r="I30" s="190"/>
      <c r="J30" s="190"/>
      <c r="K30" s="191"/>
      <c r="L30" s="191"/>
      <c r="M30" s="191"/>
      <c r="N30" s="191"/>
      <c r="O30" s="191"/>
      <c r="P30" s="190"/>
      <c r="Q30" s="192"/>
    </row>
    <row r="31" spans="1:17" ht="13.5">
      <c r="A31" s="188"/>
      <c r="B31" s="189" t="s">
        <v>270</v>
      </c>
      <c r="C31" s="190"/>
      <c r="D31" s="190"/>
      <c r="E31" s="190"/>
      <c r="F31" s="190"/>
      <c r="G31" s="190"/>
      <c r="H31" s="190"/>
      <c r="I31" s="190"/>
      <c r="J31" s="190"/>
      <c r="K31" s="191"/>
      <c r="L31" s="191"/>
      <c r="M31" s="191"/>
      <c r="N31" s="191"/>
      <c r="O31" s="191"/>
      <c r="P31" s="190"/>
      <c r="Q31" s="192"/>
    </row>
    <row r="32" spans="1:17" ht="13.5">
      <c r="A32" s="193" t="s">
        <v>271</v>
      </c>
      <c r="B32" s="193" t="s">
        <v>272</v>
      </c>
      <c r="C32" s="10"/>
      <c r="D32" s="10"/>
      <c r="E32" s="10"/>
      <c r="F32" s="10"/>
      <c r="G32" s="10"/>
      <c r="H32" s="10"/>
      <c r="I32" s="10"/>
      <c r="J32" s="10"/>
      <c r="K32" s="191"/>
      <c r="L32" s="191"/>
      <c r="M32" s="191"/>
      <c r="N32" s="191"/>
      <c r="O32" s="191"/>
      <c r="P32" s="194">
        <f>SUM(C32:O32)</f>
        <v>0</v>
      </c>
      <c r="Q32" s="192"/>
    </row>
    <row r="33" spans="1:17" ht="13.5">
      <c r="A33" s="193" t="s">
        <v>273</v>
      </c>
      <c r="B33" s="193" t="s">
        <v>274</v>
      </c>
      <c r="C33" s="10"/>
      <c r="D33" s="10"/>
      <c r="E33" s="10"/>
      <c r="F33" s="10"/>
      <c r="G33" s="10"/>
      <c r="H33" s="10"/>
      <c r="I33" s="10"/>
      <c r="J33" s="10"/>
      <c r="K33" s="191"/>
      <c r="L33" s="191"/>
      <c r="M33" s="191"/>
      <c r="N33" s="191"/>
      <c r="O33" s="191"/>
      <c r="P33" s="194">
        <f>SUM(C33:O33)</f>
        <v>0</v>
      </c>
      <c r="Q33" s="192"/>
    </row>
    <row r="34" spans="1:17" ht="13.5">
      <c r="A34" s="193" t="s">
        <v>275</v>
      </c>
      <c r="B34" s="193" t="s">
        <v>276</v>
      </c>
      <c r="C34" s="10"/>
      <c r="D34" s="10"/>
      <c r="E34" s="10"/>
      <c r="F34" s="10"/>
      <c r="G34" s="10"/>
      <c r="H34" s="10"/>
      <c r="I34" s="10"/>
      <c r="J34" s="10"/>
      <c r="K34" s="191"/>
      <c r="L34" s="191"/>
      <c r="M34" s="191"/>
      <c r="N34" s="191"/>
      <c r="O34" s="191"/>
      <c r="P34" s="194">
        <f>SUM(C34:O34)</f>
        <v>0</v>
      </c>
      <c r="Q34" s="192"/>
    </row>
    <row r="35" spans="1:17" ht="13.5">
      <c r="A35" s="193" t="s">
        <v>277</v>
      </c>
      <c r="B35" s="193" t="s">
        <v>278</v>
      </c>
      <c r="C35" s="10"/>
      <c r="D35" s="10"/>
      <c r="E35" s="10"/>
      <c r="F35" s="10"/>
      <c r="G35" s="10"/>
      <c r="H35" s="10"/>
      <c r="I35" s="10"/>
      <c r="J35" s="10"/>
      <c r="K35" s="191"/>
      <c r="L35" s="191"/>
      <c r="M35" s="191"/>
      <c r="N35" s="191"/>
      <c r="O35" s="191"/>
      <c r="P35" s="194">
        <f>SUM(C35:O35)</f>
        <v>0</v>
      </c>
      <c r="Q35" s="192"/>
    </row>
    <row r="36" spans="1:17" ht="13.5">
      <c r="A36" s="188"/>
      <c r="B36" s="188"/>
      <c r="C36" s="190"/>
      <c r="D36" s="190"/>
      <c r="E36" s="190"/>
      <c r="F36" s="190"/>
      <c r="G36" s="190"/>
      <c r="H36" s="190"/>
      <c r="I36" s="190"/>
      <c r="J36" s="190"/>
      <c r="K36" s="191"/>
      <c r="L36" s="191"/>
      <c r="M36" s="191"/>
      <c r="N36" s="191"/>
      <c r="O36" s="191"/>
      <c r="P36" s="190"/>
      <c r="Q36" s="192"/>
    </row>
    <row r="37" spans="1:17" ht="13.5">
      <c r="A37" s="188"/>
      <c r="B37" s="189" t="s">
        <v>279</v>
      </c>
      <c r="C37" s="190"/>
      <c r="D37" s="190"/>
      <c r="E37" s="190"/>
      <c r="F37" s="190"/>
      <c r="G37" s="190"/>
      <c r="H37" s="190"/>
      <c r="I37" s="190"/>
      <c r="J37" s="190"/>
      <c r="K37" s="191"/>
      <c r="L37" s="191"/>
      <c r="M37" s="191"/>
      <c r="N37" s="191"/>
      <c r="O37" s="191"/>
      <c r="P37" s="190"/>
      <c r="Q37" s="192"/>
    </row>
    <row r="38" spans="1:17" ht="13.5">
      <c r="A38" s="193" t="s">
        <v>280</v>
      </c>
      <c r="B38" s="193" t="s">
        <v>281</v>
      </c>
      <c r="C38" s="10"/>
      <c r="D38" s="10"/>
      <c r="E38" s="10"/>
      <c r="F38" s="10"/>
      <c r="G38" s="10"/>
      <c r="H38" s="10"/>
      <c r="I38" s="10"/>
      <c r="J38" s="10"/>
      <c r="K38" s="191"/>
      <c r="L38" s="191"/>
      <c r="M38" s="191"/>
      <c r="N38" s="191"/>
      <c r="O38" s="191"/>
      <c r="P38" s="194">
        <f>SUM(C38:O38)</f>
        <v>0</v>
      </c>
      <c r="Q38" s="192"/>
    </row>
    <row r="39" spans="1:17" ht="13.5">
      <c r="A39" s="193" t="s">
        <v>282</v>
      </c>
      <c r="B39" s="193" t="s">
        <v>283</v>
      </c>
      <c r="C39" s="10"/>
      <c r="D39" s="10"/>
      <c r="E39" s="10"/>
      <c r="F39" s="10"/>
      <c r="G39" s="10"/>
      <c r="H39" s="10"/>
      <c r="I39" s="10"/>
      <c r="J39" s="10"/>
      <c r="K39" s="191"/>
      <c r="L39" s="191"/>
      <c r="M39" s="191"/>
      <c r="N39" s="191"/>
      <c r="O39" s="191"/>
      <c r="P39" s="194">
        <f>SUM(C39:O39)</f>
        <v>0</v>
      </c>
      <c r="Q39" s="192"/>
    </row>
    <row r="40" spans="1:17" ht="13.5">
      <c r="A40" s="193" t="s">
        <v>284</v>
      </c>
      <c r="B40" s="193" t="s">
        <v>285</v>
      </c>
      <c r="C40" s="10"/>
      <c r="D40" s="10"/>
      <c r="E40" s="10"/>
      <c r="F40" s="10"/>
      <c r="G40" s="10"/>
      <c r="H40" s="10"/>
      <c r="I40" s="10"/>
      <c r="J40" s="10"/>
      <c r="K40" s="191"/>
      <c r="L40" s="191"/>
      <c r="M40" s="228"/>
      <c r="N40" s="191"/>
      <c r="O40" s="191"/>
      <c r="P40" s="194">
        <f>SUM(C40:O40)</f>
        <v>0</v>
      </c>
      <c r="Q40" s="192"/>
    </row>
    <row r="41" spans="1:17" ht="13.5">
      <c r="A41" s="188"/>
      <c r="B41" s="188"/>
      <c r="C41" s="190"/>
      <c r="D41" s="190"/>
      <c r="E41" s="190"/>
      <c r="F41" s="190"/>
      <c r="G41" s="190"/>
      <c r="H41" s="190"/>
      <c r="I41" s="190"/>
      <c r="J41" s="190"/>
      <c r="K41" s="191"/>
      <c r="L41" s="191"/>
      <c r="M41" s="191"/>
      <c r="N41" s="191"/>
      <c r="O41" s="191"/>
      <c r="P41" s="190"/>
      <c r="Q41" s="192"/>
    </row>
    <row r="42" spans="1:17" ht="13.5">
      <c r="A42" s="188"/>
      <c r="B42" s="189" t="s">
        <v>286</v>
      </c>
      <c r="C42" s="190"/>
      <c r="D42" s="190"/>
      <c r="E42" s="190"/>
      <c r="F42" s="190"/>
      <c r="G42" s="190"/>
      <c r="H42" s="190"/>
      <c r="I42" s="190"/>
      <c r="J42" s="190"/>
      <c r="K42" s="191"/>
      <c r="L42" s="191"/>
      <c r="M42" s="191"/>
      <c r="N42" s="191"/>
      <c r="O42" s="191"/>
      <c r="P42" s="190"/>
      <c r="Q42" s="192"/>
    </row>
    <row r="43" spans="1:17" ht="13.5">
      <c r="A43" s="193" t="s">
        <v>287</v>
      </c>
      <c r="B43" s="193" t="s">
        <v>288</v>
      </c>
      <c r="C43" s="10"/>
      <c r="D43" s="10"/>
      <c r="E43" s="10"/>
      <c r="F43" s="10"/>
      <c r="G43" s="10"/>
      <c r="H43" s="10"/>
      <c r="I43" s="10"/>
      <c r="J43" s="10"/>
      <c r="K43" s="11"/>
      <c r="L43" s="191"/>
      <c r="M43" s="191"/>
      <c r="N43" s="191"/>
      <c r="O43" s="191"/>
      <c r="P43" s="194">
        <f t="shared" ref="P43:P49" si="0">SUM(C43:O43)</f>
        <v>0</v>
      </c>
      <c r="Q43" s="192"/>
    </row>
    <row r="44" spans="1:17" ht="13.5">
      <c r="A44" s="193" t="s">
        <v>289</v>
      </c>
      <c r="B44" s="193" t="s">
        <v>290</v>
      </c>
      <c r="C44" s="10"/>
      <c r="D44" s="10"/>
      <c r="E44" s="10"/>
      <c r="F44" s="10"/>
      <c r="G44" s="10"/>
      <c r="H44" s="10"/>
      <c r="I44" s="10"/>
      <c r="J44" s="10"/>
      <c r="K44" s="11"/>
      <c r="L44" s="191"/>
      <c r="M44" s="191"/>
      <c r="N44" s="191"/>
      <c r="O44" s="191"/>
      <c r="P44" s="194">
        <f t="shared" si="0"/>
        <v>0</v>
      </c>
      <c r="Q44" s="192"/>
    </row>
    <row r="45" spans="1:17" ht="13.5">
      <c r="A45" s="193" t="s">
        <v>291</v>
      </c>
      <c r="B45" s="193" t="s">
        <v>292</v>
      </c>
      <c r="C45" s="10"/>
      <c r="D45" s="10"/>
      <c r="E45" s="10"/>
      <c r="F45" s="10"/>
      <c r="G45" s="10"/>
      <c r="H45" s="10"/>
      <c r="I45" s="10"/>
      <c r="J45" s="10"/>
      <c r="K45" s="11"/>
      <c r="L45" s="191"/>
      <c r="M45" s="191"/>
      <c r="N45" s="191"/>
      <c r="O45" s="191"/>
      <c r="P45" s="194">
        <f t="shared" si="0"/>
        <v>0</v>
      </c>
      <c r="Q45" s="192"/>
    </row>
    <row r="46" spans="1:17" ht="13.5">
      <c r="A46" s="193" t="s">
        <v>293</v>
      </c>
      <c r="B46" s="193" t="s">
        <v>294</v>
      </c>
      <c r="C46" s="10"/>
      <c r="D46" s="10"/>
      <c r="E46" s="10"/>
      <c r="F46" s="10"/>
      <c r="G46" s="10"/>
      <c r="H46" s="10"/>
      <c r="I46" s="10"/>
      <c r="J46" s="10"/>
      <c r="K46" s="11"/>
      <c r="L46" s="191"/>
      <c r="M46" s="191"/>
      <c r="N46" s="191"/>
      <c r="O46" s="191"/>
      <c r="P46" s="194">
        <f t="shared" si="0"/>
        <v>0</v>
      </c>
      <c r="Q46" s="192"/>
    </row>
    <row r="47" spans="1:17" ht="13.5">
      <c r="A47" s="193" t="s">
        <v>295</v>
      </c>
      <c r="B47" s="193" t="s">
        <v>296</v>
      </c>
      <c r="C47" s="10"/>
      <c r="D47" s="10"/>
      <c r="E47" s="10"/>
      <c r="F47" s="10"/>
      <c r="G47" s="10"/>
      <c r="H47" s="10"/>
      <c r="I47" s="10"/>
      <c r="J47" s="10"/>
      <c r="K47" s="11"/>
      <c r="L47" s="191"/>
      <c r="M47" s="191"/>
      <c r="N47" s="191"/>
      <c r="O47" s="191"/>
      <c r="P47" s="194">
        <f t="shared" si="0"/>
        <v>0</v>
      </c>
      <c r="Q47" s="192"/>
    </row>
    <row r="48" spans="1:17" ht="13.5">
      <c r="A48" s="193" t="s">
        <v>297</v>
      </c>
      <c r="B48" s="193" t="s">
        <v>298</v>
      </c>
      <c r="C48" s="10"/>
      <c r="D48" s="10"/>
      <c r="E48" s="10"/>
      <c r="F48" s="10"/>
      <c r="G48" s="10"/>
      <c r="H48" s="10"/>
      <c r="I48" s="10"/>
      <c r="J48" s="10"/>
      <c r="K48" s="11"/>
      <c r="L48" s="191"/>
      <c r="M48" s="191"/>
      <c r="N48" s="191"/>
      <c r="O48" s="191"/>
      <c r="P48" s="194">
        <f t="shared" si="0"/>
        <v>0</v>
      </c>
      <c r="Q48" s="192"/>
    </row>
    <row r="49" spans="1:17" ht="13.5">
      <c r="A49" s="193" t="s">
        <v>299</v>
      </c>
      <c r="B49" s="193" t="s">
        <v>300</v>
      </c>
      <c r="C49" s="10"/>
      <c r="D49" s="10"/>
      <c r="E49" s="10"/>
      <c r="F49" s="10"/>
      <c r="G49" s="10"/>
      <c r="H49" s="10"/>
      <c r="I49" s="10"/>
      <c r="J49" s="10"/>
      <c r="K49" s="11"/>
      <c r="L49" s="191"/>
      <c r="M49" s="191"/>
      <c r="N49" s="191"/>
      <c r="O49" s="191"/>
      <c r="P49" s="194">
        <f t="shared" si="0"/>
        <v>0</v>
      </c>
      <c r="Q49" s="192"/>
    </row>
    <row r="50" spans="1:17" ht="13.5">
      <c r="A50" s="188"/>
      <c r="B50" s="188"/>
      <c r="C50" s="190"/>
      <c r="D50" s="190"/>
      <c r="E50" s="190"/>
      <c r="F50" s="190"/>
      <c r="G50" s="190"/>
      <c r="H50" s="190"/>
      <c r="I50" s="190"/>
      <c r="J50" s="190"/>
      <c r="K50" s="191"/>
      <c r="L50" s="191"/>
      <c r="M50" s="191"/>
      <c r="N50" s="191"/>
      <c r="O50" s="191"/>
      <c r="P50" s="190"/>
      <c r="Q50" s="192"/>
    </row>
    <row r="51" spans="1:17" ht="13.5">
      <c r="A51" s="188"/>
      <c r="B51" s="189" t="s">
        <v>301</v>
      </c>
      <c r="C51" s="190"/>
      <c r="D51" s="190"/>
      <c r="E51" s="190"/>
      <c r="F51" s="190"/>
      <c r="G51" s="190"/>
      <c r="H51" s="190"/>
      <c r="I51" s="190"/>
      <c r="J51" s="190"/>
      <c r="K51" s="191"/>
      <c r="L51" s="191"/>
      <c r="M51" s="191"/>
      <c r="N51" s="191"/>
      <c r="O51" s="191"/>
      <c r="P51" s="190"/>
      <c r="Q51" s="192"/>
    </row>
    <row r="52" spans="1:17" ht="13.5">
      <c r="A52" s="193" t="s">
        <v>302</v>
      </c>
      <c r="B52" s="193" t="s">
        <v>281</v>
      </c>
      <c r="C52" s="190"/>
      <c r="D52" s="190"/>
      <c r="E52" s="190"/>
      <c r="F52" s="190"/>
      <c r="G52" s="190"/>
      <c r="H52" s="190"/>
      <c r="I52" s="190"/>
      <c r="J52" s="190"/>
      <c r="K52" s="191"/>
      <c r="L52" s="11"/>
      <c r="M52" s="191"/>
      <c r="N52" s="191"/>
      <c r="O52" s="191"/>
      <c r="P52" s="194">
        <f t="shared" ref="P52:P57" si="1">SUM(C52:O52)</f>
        <v>0</v>
      </c>
      <c r="Q52" s="192"/>
    </row>
    <row r="53" spans="1:17" ht="13.5">
      <c r="A53" s="196" t="s">
        <v>152</v>
      </c>
      <c r="B53" s="196" t="s">
        <v>153</v>
      </c>
      <c r="C53" s="190"/>
      <c r="D53" s="190"/>
      <c r="E53" s="190"/>
      <c r="F53" s="190"/>
      <c r="G53" s="190"/>
      <c r="H53" s="190"/>
      <c r="I53" s="190"/>
      <c r="J53" s="190"/>
      <c r="K53" s="191"/>
      <c r="L53" s="191"/>
      <c r="M53" s="11"/>
      <c r="N53" s="191"/>
      <c r="O53" s="191"/>
      <c r="P53" s="194">
        <f t="shared" si="1"/>
        <v>0</v>
      </c>
      <c r="Q53" s="192"/>
    </row>
    <row r="54" spans="1:17" ht="13.5">
      <c r="A54" s="193" t="s">
        <v>303</v>
      </c>
      <c r="B54" s="193" t="s">
        <v>283</v>
      </c>
      <c r="C54" s="190"/>
      <c r="D54" s="190"/>
      <c r="E54" s="190"/>
      <c r="F54" s="190"/>
      <c r="G54" s="190"/>
      <c r="H54" s="190"/>
      <c r="I54" s="190"/>
      <c r="J54" s="190"/>
      <c r="K54" s="11"/>
      <c r="L54" s="11"/>
      <c r="M54" s="191"/>
      <c r="N54" s="191"/>
      <c r="O54" s="191"/>
      <c r="P54" s="194">
        <f t="shared" si="1"/>
        <v>0</v>
      </c>
      <c r="Q54" s="192"/>
    </row>
    <row r="55" spans="1:17" ht="13.5">
      <c r="A55" s="193" t="s">
        <v>154</v>
      </c>
      <c r="B55" s="193" t="s">
        <v>155</v>
      </c>
      <c r="C55" s="190"/>
      <c r="D55" s="190"/>
      <c r="E55" s="190"/>
      <c r="F55" s="190"/>
      <c r="G55" s="190"/>
      <c r="H55" s="190"/>
      <c r="I55" s="190"/>
      <c r="J55" s="190"/>
      <c r="K55" s="191"/>
      <c r="L55" s="191"/>
      <c r="M55" s="11"/>
      <c r="N55" s="191"/>
      <c r="O55" s="191"/>
      <c r="P55" s="194">
        <f t="shared" si="1"/>
        <v>0</v>
      </c>
      <c r="Q55" s="192"/>
    </row>
    <row r="56" spans="1:17" ht="13.5">
      <c r="A56" s="193" t="s">
        <v>154</v>
      </c>
      <c r="B56" s="193" t="s">
        <v>587</v>
      </c>
      <c r="C56" s="190"/>
      <c r="D56" s="190"/>
      <c r="E56" s="190"/>
      <c r="F56" s="190"/>
      <c r="G56" s="190"/>
      <c r="H56" s="190"/>
      <c r="I56" s="190"/>
      <c r="J56" s="190"/>
      <c r="K56" s="191"/>
      <c r="L56" s="191"/>
      <c r="M56" s="191"/>
      <c r="N56" s="11"/>
      <c r="O56" s="191"/>
      <c r="P56" s="194">
        <f t="shared" si="1"/>
        <v>0</v>
      </c>
      <c r="Q56" s="192"/>
    </row>
    <row r="57" spans="1:17" ht="13.5">
      <c r="A57" s="193" t="s">
        <v>156</v>
      </c>
      <c r="B57" s="193" t="s">
        <v>157</v>
      </c>
      <c r="C57" s="190"/>
      <c r="D57" s="190"/>
      <c r="E57" s="190"/>
      <c r="F57" s="190"/>
      <c r="G57" s="190"/>
      <c r="H57" s="190"/>
      <c r="I57" s="190"/>
      <c r="J57" s="190"/>
      <c r="K57" s="191"/>
      <c r="L57" s="191"/>
      <c r="M57" s="11"/>
      <c r="N57" s="191"/>
      <c r="O57" s="191"/>
      <c r="P57" s="194">
        <f t="shared" si="1"/>
        <v>0</v>
      </c>
      <c r="Q57" s="192"/>
    </row>
    <row r="58" spans="1:17" ht="13.5">
      <c r="A58" s="183"/>
      <c r="B58" s="183"/>
      <c r="C58" s="190"/>
      <c r="D58" s="190"/>
      <c r="E58" s="190"/>
      <c r="F58" s="190"/>
      <c r="G58" s="190"/>
      <c r="H58" s="190"/>
      <c r="I58" s="190"/>
      <c r="J58" s="190"/>
      <c r="K58" s="191"/>
      <c r="L58" s="191"/>
      <c r="M58" s="191"/>
      <c r="N58" s="191"/>
      <c r="O58" s="191"/>
      <c r="P58" s="190"/>
      <c r="Q58" s="192"/>
    </row>
    <row r="59" spans="1:17" ht="13.5">
      <c r="A59" s="197"/>
      <c r="B59" s="198" t="s">
        <v>304</v>
      </c>
      <c r="C59" s="194">
        <f t="shared" ref="C59:P59" si="2">SUM(C14:C17)+SUM(C20:C23)+SUM(C26:C29)+SUM(C32:C35)+SUM(C38:C40)+SUM(C43:C49)+SUM(C52:C57)</f>
        <v>0</v>
      </c>
      <c r="D59" s="194">
        <f t="shared" si="2"/>
        <v>0</v>
      </c>
      <c r="E59" s="194">
        <f t="shared" si="2"/>
        <v>0</v>
      </c>
      <c r="F59" s="194">
        <f t="shared" si="2"/>
        <v>0</v>
      </c>
      <c r="G59" s="194">
        <f t="shared" si="2"/>
        <v>0</v>
      </c>
      <c r="H59" s="194">
        <f t="shared" si="2"/>
        <v>0</v>
      </c>
      <c r="I59" s="194">
        <f t="shared" si="2"/>
        <v>0</v>
      </c>
      <c r="J59" s="194">
        <f t="shared" si="2"/>
        <v>0</v>
      </c>
      <c r="K59" s="194">
        <f t="shared" si="2"/>
        <v>0</v>
      </c>
      <c r="L59" s="194">
        <f t="shared" si="2"/>
        <v>0</v>
      </c>
      <c r="M59" s="194">
        <f t="shared" si="2"/>
        <v>0</v>
      </c>
      <c r="N59" s="194">
        <f t="shared" si="2"/>
        <v>0</v>
      </c>
      <c r="O59" s="194">
        <f t="shared" si="2"/>
        <v>0</v>
      </c>
      <c r="P59" s="194">
        <f t="shared" si="2"/>
        <v>0</v>
      </c>
      <c r="Q59" s="192"/>
    </row>
    <row r="60" spans="1:17" ht="13.5">
      <c r="A60" s="183"/>
      <c r="B60" s="183"/>
      <c r="C60" s="190"/>
      <c r="D60" s="190"/>
      <c r="E60" s="190"/>
      <c r="F60" s="190"/>
      <c r="G60" s="190"/>
      <c r="H60" s="190"/>
      <c r="I60" s="190"/>
      <c r="J60" s="190"/>
      <c r="K60" s="191"/>
      <c r="L60" s="191"/>
      <c r="M60" s="191"/>
      <c r="N60" s="191"/>
      <c r="O60" s="191"/>
      <c r="P60" s="190"/>
      <c r="Q60" s="192"/>
    </row>
    <row r="61" spans="1:17" ht="13.5">
      <c r="A61" s="188"/>
      <c r="B61" s="188"/>
      <c r="C61" s="190"/>
      <c r="D61" s="190"/>
      <c r="E61" s="190"/>
      <c r="F61" s="190"/>
      <c r="G61" s="190"/>
      <c r="H61" s="190"/>
      <c r="I61" s="190"/>
      <c r="J61" s="190"/>
      <c r="K61" s="191"/>
      <c r="L61" s="191"/>
      <c r="M61" s="191"/>
      <c r="N61" s="191"/>
      <c r="O61" s="191"/>
      <c r="P61" s="190"/>
      <c r="Q61" s="192"/>
    </row>
    <row r="62" spans="1:17" ht="13.5">
      <c r="A62" s="188"/>
      <c r="B62" s="189" t="s">
        <v>305</v>
      </c>
      <c r="C62" s="190"/>
      <c r="D62" s="190"/>
      <c r="E62" s="190"/>
      <c r="F62" s="190"/>
      <c r="G62" s="190"/>
      <c r="H62" s="190"/>
      <c r="I62" s="190"/>
      <c r="J62" s="190"/>
      <c r="K62" s="191"/>
      <c r="L62" s="191"/>
      <c r="M62" s="191"/>
      <c r="N62" s="191"/>
      <c r="O62" s="191"/>
      <c r="P62" s="190"/>
      <c r="Q62" s="192"/>
    </row>
    <row r="63" spans="1:17" ht="13.5">
      <c r="A63" s="193" t="s">
        <v>158</v>
      </c>
      <c r="B63" s="193" t="s">
        <v>159</v>
      </c>
      <c r="C63" s="10"/>
      <c r="D63" s="10"/>
      <c r="E63" s="10"/>
      <c r="F63" s="10"/>
      <c r="G63" s="10"/>
      <c r="H63" s="10"/>
      <c r="I63" s="10"/>
      <c r="J63" s="10"/>
      <c r="K63" s="191"/>
      <c r="L63" s="191"/>
      <c r="M63" s="191"/>
      <c r="N63" s="191"/>
      <c r="O63" s="191"/>
      <c r="P63" s="194">
        <f t="shared" ref="P63:P70" si="3">SUM(C63:O63)</f>
        <v>0</v>
      </c>
      <c r="Q63" s="192"/>
    </row>
    <row r="64" spans="1:17" ht="13.5">
      <c r="A64" s="193" t="s">
        <v>306</v>
      </c>
      <c r="B64" s="193" t="s">
        <v>307</v>
      </c>
      <c r="C64" s="10"/>
      <c r="D64" s="10"/>
      <c r="E64" s="10"/>
      <c r="F64" s="10"/>
      <c r="G64" s="10"/>
      <c r="H64" s="10"/>
      <c r="I64" s="10"/>
      <c r="J64" s="10"/>
      <c r="K64" s="11"/>
      <c r="L64" s="191"/>
      <c r="M64" s="191"/>
      <c r="N64" s="191"/>
      <c r="O64" s="191"/>
      <c r="P64" s="194">
        <f>SUM(C64:O64)</f>
        <v>0</v>
      </c>
      <c r="Q64" s="192"/>
    </row>
    <row r="65" spans="1:17" ht="13.5">
      <c r="A65" s="193" t="s">
        <v>308</v>
      </c>
      <c r="B65" s="193" t="s">
        <v>309</v>
      </c>
      <c r="C65" s="10"/>
      <c r="D65" s="10"/>
      <c r="E65" s="10"/>
      <c r="F65" s="10"/>
      <c r="G65" s="10"/>
      <c r="H65" s="10"/>
      <c r="I65" s="10"/>
      <c r="J65" s="10"/>
      <c r="K65" s="191"/>
      <c r="L65" s="191"/>
      <c r="M65" s="228"/>
      <c r="N65" s="191"/>
      <c r="O65" s="191"/>
      <c r="P65" s="194">
        <f t="shared" si="3"/>
        <v>0</v>
      </c>
      <c r="Q65" s="192"/>
    </row>
    <row r="66" spans="1:17" ht="13.5">
      <c r="A66" s="193" t="s">
        <v>310</v>
      </c>
      <c r="B66" s="193" t="s">
        <v>311</v>
      </c>
      <c r="C66" s="10"/>
      <c r="D66" s="10"/>
      <c r="E66" s="10"/>
      <c r="F66" s="10"/>
      <c r="G66" s="10"/>
      <c r="H66" s="10"/>
      <c r="I66" s="10"/>
      <c r="J66" s="10"/>
      <c r="K66" s="191"/>
      <c r="L66" s="191"/>
      <c r="M66" s="191"/>
      <c r="N66" s="191"/>
      <c r="O66" s="191"/>
      <c r="P66" s="194">
        <f t="shared" si="3"/>
        <v>0</v>
      </c>
      <c r="Q66" s="192"/>
    </row>
    <row r="67" spans="1:17" ht="13.5">
      <c r="A67" s="193" t="s">
        <v>312</v>
      </c>
      <c r="B67" s="193" t="s">
        <v>313</v>
      </c>
      <c r="C67" s="10"/>
      <c r="D67" s="10"/>
      <c r="E67" s="10"/>
      <c r="F67" s="10"/>
      <c r="G67" s="10"/>
      <c r="H67" s="10"/>
      <c r="I67" s="10"/>
      <c r="J67" s="10"/>
      <c r="K67" s="191"/>
      <c r="L67" s="191"/>
      <c r="M67" s="191"/>
      <c r="N67" s="191"/>
      <c r="O67" s="191"/>
      <c r="P67" s="194">
        <f t="shared" si="3"/>
        <v>0</v>
      </c>
      <c r="Q67" s="192"/>
    </row>
    <row r="68" spans="1:17" ht="13.5">
      <c r="A68" s="193" t="s">
        <v>314</v>
      </c>
      <c r="B68" s="193" t="s">
        <v>315</v>
      </c>
      <c r="C68" s="10"/>
      <c r="D68" s="10"/>
      <c r="E68" s="10"/>
      <c r="F68" s="10"/>
      <c r="G68" s="10"/>
      <c r="H68" s="10"/>
      <c r="I68" s="10"/>
      <c r="J68" s="10"/>
      <c r="K68" s="191"/>
      <c r="L68" s="191"/>
      <c r="M68" s="191"/>
      <c r="N68" s="191"/>
      <c r="O68" s="191"/>
      <c r="P68" s="194">
        <f t="shared" si="3"/>
        <v>0</v>
      </c>
      <c r="Q68" s="192"/>
    </row>
    <row r="69" spans="1:17" ht="13.5">
      <c r="A69" s="193" t="s">
        <v>150</v>
      </c>
      <c r="B69" s="193" t="s">
        <v>151</v>
      </c>
      <c r="C69" s="10"/>
      <c r="D69" s="10"/>
      <c r="E69" s="10"/>
      <c r="F69" s="10"/>
      <c r="G69" s="10"/>
      <c r="H69" s="10"/>
      <c r="I69" s="10"/>
      <c r="J69" s="10"/>
      <c r="K69" s="191"/>
      <c r="L69" s="191"/>
      <c r="M69" s="191"/>
      <c r="N69" s="191"/>
      <c r="O69" s="191"/>
      <c r="P69" s="194">
        <f t="shared" si="3"/>
        <v>0</v>
      </c>
      <c r="Q69" s="192"/>
    </row>
    <row r="70" spans="1:17" ht="13.5">
      <c r="A70" s="193" t="s">
        <v>316</v>
      </c>
      <c r="B70" s="193" t="s">
        <v>317</v>
      </c>
      <c r="C70" s="10"/>
      <c r="D70" s="10"/>
      <c r="E70" s="10"/>
      <c r="F70" s="10"/>
      <c r="G70" s="10"/>
      <c r="H70" s="10"/>
      <c r="I70" s="10"/>
      <c r="J70" s="10"/>
      <c r="K70" s="191"/>
      <c r="L70" s="191"/>
      <c r="M70" s="191"/>
      <c r="N70" s="191"/>
      <c r="O70" s="191"/>
      <c r="P70" s="194">
        <f t="shared" si="3"/>
        <v>0</v>
      </c>
      <c r="Q70" s="192"/>
    </row>
    <row r="71" spans="1:17" ht="13.5">
      <c r="A71" s="193" t="s">
        <v>318</v>
      </c>
      <c r="B71" s="193" t="s">
        <v>319</v>
      </c>
      <c r="C71" s="10"/>
      <c r="D71" s="10"/>
      <c r="E71" s="10"/>
      <c r="F71" s="10"/>
      <c r="G71" s="10"/>
      <c r="H71" s="10"/>
      <c r="I71" s="10"/>
      <c r="J71" s="10"/>
      <c r="K71" s="11"/>
      <c r="L71" s="191"/>
      <c r="M71" s="191"/>
      <c r="N71" s="191"/>
      <c r="O71" s="191"/>
      <c r="P71" s="194">
        <f>SUM(C71:O71)</f>
        <v>0</v>
      </c>
      <c r="Q71" s="192"/>
    </row>
    <row r="72" spans="1:17" ht="13.5">
      <c r="A72" s="188"/>
      <c r="B72" s="188"/>
      <c r="C72" s="190"/>
      <c r="D72" s="190"/>
      <c r="E72" s="190"/>
      <c r="F72" s="190"/>
      <c r="G72" s="190"/>
      <c r="H72" s="190"/>
      <c r="I72" s="190"/>
      <c r="J72" s="190"/>
      <c r="K72" s="191"/>
      <c r="L72" s="191"/>
      <c r="M72" s="191"/>
      <c r="N72" s="191"/>
      <c r="O72" s="191"/>
      <c r="P72" s="190"/>
      <c r="Q72" s="192"/>
    </row>
    <row r="73" spans="1:17" ht="13.5">
      <c r="A73" s="188"/>
      <c r="B73" s="189" t="s">
        <v>320</v>
      </c>
      <c r="C73" s="190"/>
      <c r="D73" s="190"/>
      <c r="E73" s="190"/>
      <c r="F73" s="190"/>
      <c r="G73" s="190"/>
      <c r="H73" s="190"/>
      <c r="I73" s="190"/>
      <c r="J73" s="190"/>
      <c r="K73" s="191"/>
      <c r="L73" s="191"/>
      <c r="M73" s="191"/>
      <c r="N73" s="191"/>
      <c r="O73" s="191"/>
      <c r="P73" s="190"/>
      <c r="Q73" s="192"/>
    </row>
    <row r="74" spans="1:17" ht="13.5">
      <c r="A74" s="193" t="s">
        <v>321</v>
      </c>
      <c r="B74" s="193" t="s">
        <v>322</v>
      </c>
      <c r="C74" s="10"/>
      <c r="D74" s="10"/>
      <c r="E74" s="10"/>
      <c r="F74" s="10"/>
      <c r="G74" s="10"/>
      <c r="H74" s="10"/>
      <c r="I74" s="10"/>
      <c r="J74" s="10"/>
      <c r="K74" s="191"/>
      <c r="L74" s="191"/>
      <c r="M74" s="191"/>
      <c r="N74" s="191"/>
      <c r="O74" s="191"/>
      <c r="P74" s="194">
        <f>SUM(C74:O74)</f>
        <v>0</v>
      </c>
      <c r="Q74" s="192"/>
    </row>
    <row r="75" spans="1:17" ht="13.5">
      <c r="A75" s="193" t="s">
        <v>323</v>
      </c>
      <c r="B75" s="193" t="s">
        <v>589</v>
      </c>
      <c r="C75" s="190"/>
      <c r="D75" s="190"/>
      <c r="E75" s="190"/>
      <c r="F75" s="190"/>
      <c r="G75" s="190"/>
      <c r="H75" s="190"/>
      <c r="I75" s="190"/>
      <c r="J75" s="190"/>
      <c r="K75" s="191"/>
      <c r="L75" s="191"/>
      <c r="M75" s="191"/>
      <c r="N75" s="191"/>
      <c r="O75" s="191"/>
      <c r="P75" s="194">
        <f>SUM(C75:O75)</f>
        <v>0</v>
      </c>
      <c r="Q75" s="192"/>
    </row>
    <row r="76" spans="1:17" ht="13.5">
      <c r="A76" s="188"/>
      <c r="B76" s="188"/>
      <c r="C76" s="190"/>
      <c r="D76" s="190"/>
      <c r="E76" s="190"/>
      <c r="F76" s="190"/>
      <c r="G76" s="190"/>
      <c r="H76" s="190"/>
      <c r="I76" s="190"/>
      <c r="J76" s="190"/>
      <c r="K76" s="191"/>
      <c r="L76" s="191"/>
      <c r="M76" s="191"/>
      <c r="N76" s="191"/>
      <c r="O76" s="191"/>
      <c r="P76" s="190"/>
      <c r="Q76" s="192"/>
    </row>
    <row r="77" spans="1:17" ht="13.5">
      <c r="A77" s="188"/>
      <c r="B77" s="189" t="s">
        <v>324</v>
      </c>
      <c r="C77" s="190"/>
      <c r="D77" s="190"/>
      <c r="E77" s="190"/>
      <c r="F77" s="190"/>
      <c r="G77" s="190"/>
      <c r="H77" s="190"/>
      <c r="I77" s="190"/>
      <c r="J77" s="190"/>
      <c r="K77" s="191"/>
      <c r="L77" s="191"/>
      <c r="M77" s="191"/>
      <c r="N77" s="191"/>
      <c r="O77" s="191"/>
      <c r="P77" s="190"/>
      <c r="Q77" s="192"/>
    </row>
    <row r="78" spans="1:17" ht="13.5">
      <c r="A78" s="193" t="s">
        <v>325</v>
      </c>
      <c r="B78" s="193" t="s">
        <v>326</v>
      </c>
      <c r="C78" s="10"/>
      <c r="D78" s="10"/>
      <c r="E78" s="10"/>
      <c r="F78" s="10"/>
      <c r="G78" s="10"/>
      <c r="H78" s="10"/>
      <c r="I78" s="10"/>
      <c r="J78" s="10"/>
      <c r="K78" s="191"/>
      <c r="L78" s="191"/>
      <c r="M78" s="191"/>
      <c r="N78" s="191"/>
      <c r="O78" s="191"/>
      <c r="P78" s="194">
        <f>SUM(C78:O78)</f>
        <v>0</v>
      </c>
      <c r="Q78" s="192"/>
    </row>
    <row r="79" spans="1:17" ht="13.5">
      <c r="A79" s="193" t="s">
        <v>327</v>
      </c>
      <c r="B79" s="193" t="s">
        <v>328</v>
      </c>
      <c r="C79" s="10"/>
      <c r="D79" s="10"/>
      <c r="E79" s="10"/>
      <c r="F79" s="10"/>
      <c r="G79" s="10"/>
      <c r="H79" s="10"/>
      <c r="I79" s="10"/>
      <c r="J79" s="10"/>
      <c r="K79" s="11"/>
      <c r="L79" s="191"/>
      <c r="M79" s="191"/>
      <c r="N79" s="191"/>
      <c r="O79" s="191"/>
      <c r="P79" s="194">
        <f>SUM(C79:O79)</f>
        <v>0</v>
      </c>
      <c r="Q79" s="192"/>
    </row>
    <row r="80" spans="1:17" ht="13.5">
      <c r="A80" s="188"/>
      <c r="B80" s="188"/>
      <c r="C80" s="190"/>
      <c r="D80" s="190"/>
      <c r="E80" s="190"/>
      <c r="F80" s="190"/>
      <c r="G80" s="190"/>
      <c r="H80" s="190"/>
      <c r="I80" s="190"/>
      <c r="J80" s="190"/>
      <c r="K80" s="191"/>
      <c r="L80" s="191"/>
      <c r="M80" s="191"/>
      <c r="N80" s="191"/>
      <c r="O80" s="191"/>
      <c r="P80" s="190"/>
      <c r="Q80" s="192"/>
    </row>
    <row r="81" spans="1:17" ht="13.5">
      <c r="A81" s="199"/>
      <c r="B81" s="199" t="s">
        <v>329</v>
      </c>
      <c r="C81" s="194">
        <f t="shared" ref="C81:P81" si="4">SUM(C63:C71)+SUM(C74:C75)+SUM(C78:C79)</f>
        <v>0</v>
      </c>
      <c r="D81" s="194">
        <f t="shared" si="4"/>
        <v>0</v>
      </c>
      <c r="E81" s="194">
        <f t="shared" si="4"/>
        <v>0</v>
      </c>
      <c r="F81" s="194">
        <f t="shared" si="4"/>
        <v>0</v>
      </c>
      <c r="G81" s="194">
        <f t="shared" si="4"/>
        <v>0</v>
      </c>
      <c r="H81" s="194">
        <f t="shared" si="4"/>
        <v>0</v>
      </c>
      <c r="I81" s="194">
        <f t="shared" si="4"/>
        <v>0</v>
      </c>
      <c r="J81" s="194">
        <f t="shared" si="4"/>
        <v>0</v>
      </c>
      <c r="K81" s="194">
        <f t="shared" si="4"/>
        <v>0</v>
      </c>
      <c r="L81" s="194">
        <f t="shared" si="4"/>
        <v>0</v>
      </c>
      <c r="M81" s="194">
        <f t="shared" si="4"/>
        <v>0</v>
      </c>
      <c r="N81" s="194">
        <f t="shared" si="4"/>
        <v>0</v>
      </c>
      <c r="O81" s="194">
        <f t="shared" si="4"/>
        <v>0</v>
      </c>
      <c r="P81" s="194">
        <f t="shared" si="4"/>
        <v>0</v>
      </c>
      <c r="Q81" s="192"/>
    </row>
    <row r="82" spans="1:17" ht="13.5">
      <c r="A82" s="188"/>
      <c r="B82" s="188"/>
      <c r="C82" s="190"/>
      <c r="D82" s="190"/>
      <c r="E82" s="190"/>
      <c r="F82" s="190"/>
      <c r="G82" s="190"/>
      <c r="H82" s="190"/>
      <c r="I82" s="190"/>
      <c r="J82" s="190"/>
      <c r="K82" s="191"/>
      <c r="L82" s="191"/>
      <c r="M82" s="191"/>
      <c r="N82" s="191"/>
      <c r="O82" s="191"/>
      <c r="P82" s="190"/>
      <c r="Q82" s="192"/>
    </row>
    <row r="83" spans="1:17" ht="13.5">
      <c r="A83" s="188"/>
      <c r="B83" s="189" t="s">
        <v>330</v>
      </c>
      <c r="C83" s="190"/>
      <c r="D83" s="190"/>
      <c r="E83" s="190"/>
      <c r="F83" s="190"/>
      <c r="G83" s="190"/>
      <c r="H83" s="190"/>
      <c r="I83" s="190"/>
      <c r="J83" s="190"/>
      <c r="K83" s="191"/>
      <c r="L83" s="191"/>
      <c r="M83" s="191"/>
      <c r="N83" s="191"/>
      <c r="O83" s="191"/>
      <c r="P83" s="190"/>
      <c r="Q83" s="192"/>
    </row>
    <row r="84" spans="1:17" ht="13.5">
      <c r="A84" s="193" t="s">
        <v>331</v>
      </c>
      <c r="B84" s="193" t="s">
        <v>332</v>
      </c>
      <c r="C84" s="10"/>
      <c r="D84" s="10"/>
      <c r="E84" s="10"/>
      <c r="F84" s="10"/>
      <c r="G84" s="10"/>
      <c r="H84" s="10"/>
      <c r="I84" s="10"/>
      <c r="J84" s="10"/>
      <c r="K84" s="191"/>
      <c r="L84" s="191"/>
      <c r="M84" s="191"/>
      <c r="N84" s="191"/>
      <c r="O84" s="191"/>
      <c r="P84" s="194">
        <f>SUM(C84:O84)</f>
        <v>0</v>
      </c>
      <c r="Q84" s="192"/>
    </row>
    <row r="85" spans="1:17" ht="13.5">
      <c r="A85" s="193" t="s">
        <v>333</v>
      </c>
      <c r="B85" s="193" t="s">
        <v>206</v>
      </c>
      <c r="C85" s="10"/>
      <c r="D85" s="10"/>
      <c r="E85" s="10"/>
      <c r="F85" s="10"/>
      <c r="G85" s="10"/>
      <c r="H85" s="10"/>
      <c r="I85" s="10"/>
      <c r="J85" s="10"/>
      <c r="K85" s="191"/>
      <c r="L85" s="191"/>
      <c r="M85" s="191"/>
      <c r="N85" s="191"/>
      <c r="O85" s="191"/>
      <c r="P85" s="194">
        <f>SUM(C85:O85)</f>
        <v>0</v>
      </c>
      <c r="Q85" s="192"/>
    </row>
    <row r="86" spans="1:17" ht="13.5">
      <c r="A86" s="193" t="s">
        <v>334</v>
      </c>
      <c r="B86" s="193" t="s">
        <v>335</v>
      </c>
      <c r="C86" s="10"/>
      <c r="D86" s="10"/>
      <c r="E86" s="10"/>
      <c r="F86" s="10"/>
      <c r="G86" s="10"/>
      <c r="H86" s="10"/>
      <c r="I86" s="10"/>
      <c r="J86" s="10"/>
      <c r="K86" s="191"/>
      <c r="L86" s="191"/>
      <c r="M86" s="191"/>
      <c r="N86" s="191"/>
      <c r="O86" s="191"/>
      <c r="P86" s="194">
        <f>SUM(C86:O86)</f>
        <v>0</v>
      </c>
      <c r="Q86" s="192"/>
    </row>
    <row r="87" spans="1:17" ht="13.5">
      <c r="A87" s="193" t="s">
        <v>336</v>
      </c>
      <c r="B87" s="193" t="s">
        <v>337</v>
      </c>
      <c r="C87" s="10"/>
      <c r="D87" s="10"/>
      <c r="E87" s="10"/>
      <c r="F87" s="10"/>
      <c r="G87" s="10"/>
      <c r="H87" s="10"/>
      <c r="I87" s="10"/>
      <c r="J87" s="10"/>
      <c r="K87" s="191"/>
      <c r="L87" s="191"/>
      <c r="M87" s="191"/>
      <c r="N87" s="191"/>
      <c r="O87" s="191"/>
      <c r="P87" s="194">
        <f>SUM(C87:O87)</f>
        <v>0</v>
      </c>
      <c r="Q87" s="192"/>
    </row>
    <row r="88" spans="1:17" ht="13.5">
      <c r="A88" s="188"/>
      <c r="B88" s="188"/>
      <c r="C88" s="190"/>
      <c r="D88" s="190"/>
      <c r="E88" s="190"/>
      <c r="F88" s="190"/>
      <c r="G88" s="190"/>
      <c r="H88" s="190"/>
      <c r="I88" s="190"/>
      <c r="J88" s="190"/>
      <c r="K88" s="191"/>
      <c r="L88" s="191"/>
      <c r="M88" s="191"/>
      <c r="N88" s="191"/>
      <c r="O88" s="191"/>
      <c r="P88" s="190"/>
      <c r="Q88" s="192"/>
    </row>
    <row r="89" spans="1:17" ht="13.5">
      <c r="A89" s="199"/>
      <c r="B89" s="199" t="s">
        <v>338</v>
      </c>
      <c r="C89" s="194">
        <f t="shared" ref="C89:J89" si="5">SUM(C84:C87)</f>
        <v>0</v>
      </c>
      <c r="D89" s="194">
        <f t="shared" si="5"/>
        <v>0</v>
      </c>
      <c r="E89" s="194">
        <f t="shared" si="5"/>
        <v>0</v>
      </c>
      <c r="F89" s="194">
        <f t="shared" si="5"/>
        <v>0</v>
      </c>
      <c r="G89" s="194">
        <f t="shared" si="5"/>
        <v>0</v>
      </c>
      <c r="H89" s="194">
        <f t="shared" si="5"/>
        <v>0</v>
      </c>
      <c r="I89" s="194">
        <f t="shared" si="5"/>
        <v>0</v>
      </c>
      <c r="J89" s="194">
        <f t="shared" si="5"/>
        <v>0</v>
      </c>
      <c r="K89" s="194">
        <f t="shared" ref="K89:P89" si="6">SUM(K84:K87)</f>
        <v>0</v>
      </c>
      <c r="L89" s="194">
        <f t="shared" si="6"/>
        <v>0</v>
      </c>
      <c r="M89" s="194">
        <f t="shared" si="6"/>
        <v>0</v>
      </c>
      <c r="N89" s="194">
        <f t="shared" si="6"/>
        <v>0</v>
      </c>
      <c r="O89" s="194">
        <f t="shared" si="6"/>
        <v>0</v>
      </c>
      <c r="P89" s="194">
        <f t="shared" si="6"/>
        <v>0</v>
      </c>
      <c r="Q89" s="192"/>
    </row>
    <row r="90" spans="1:17" ht="13.5">
      <c r="A90" s="188"/>
      <c r="B90" s="188"/>
      <c r="C90" s="190"/>
      <c r="D90" s="190"/>
      <c r="E90" s="190"/>
      <c r="F90" s="190"/>
      <c r="G90" s="190"/>
      <c r="H90" s="190"/>
      <c r="I90" s="190"/>
      <c r="J90" s="190"/>
      <c r="K90" s="191"/>
      <c r="L90" s="191"/>
      <c r="M90" s="191"/>
      <c r="N90" s="191"/>
      <c r="O90" s="191"/>
      <c r="P90" s="190"/>
      <c r="Q90" s="192"/>
    </row>
    <row r="91" spans="1:17" ht="13.5">
      <c r="A91" s="199"/>
      <c r="B91" s="199" t="s">
        <v>339</v>
      </c>
      <c r="C91" s="194">
        <f t="shared" ref="C91:K91" si="7">C81+C89</f>
        <v>0</v>
      </c>
      <c r="D91" s="194">
        <f t="shared" si="7"/>
        <v>0</v>
      </c>
      <c r="E91" s="194">
        <f t="shared" si="7"/>
        <v>0</v>
      </c>
      <c r="F91" s="194">
        <f t="shared" si="7"/>
        <v>0</v>
      </c>
      <c r="G91" s="194">
        <f t="shared" si="7"/>
        <v>0</v>
      </c>
      <c r="H91" s="194">
        <f t="shared" si="7"/>
        <v>0</v>
      </c>
      <c r="I91" s="194">
        <f t="shared" si="7"/>
        <v>0</v>
      </c>
      <c r="J91" s="194">
        <f t="shared" si="7"/>
        <v>0</v>
      </c>
      <c r="K91" s="194">
        <f t="shared" si="7"/>
        <v>0</v>
      </c>
      <c r="L91" s="194">
        <f>L81+L89</f>
        <v>0</v>
      </c>
      <c r="M91" s="194">
        <f>M81+M89</f>
        <v>0</v>
      </c>
      <c r="N91" s="194">
        <f>N81+N89</f>
        <v>0</v>
      </c>
      <c r="O91" s="194">
        <f>O81+O89</f>
        <v>0</v>
      </c>
      <c r="P91" s="194">
        <f>P81+P89</f>
        <v>0</v>
      </c>
      <c r="Q91" s="192"/>
    </row>
    <row r="92" spans="1:17" ht="13.5">
      <c r="A92" s="189"/>
      <c r="B92" s="189"/>
      <c r="C92" s="200"/>
      <c r="D92" s="200"/>
      <c r="E92" s="200"/>
      <c r="F92" s="200"/>
      <c r="G92" s="200"/>
      <c r="H92" s="200"/>
      <c r="I92" s="200"/>
      <c r="J92" s="200"/>
      <c r="K92" s="201"/>
      <c r="L92" s="201"/>
      <c r="M92" s="201"/>
      <c r="N92" s="201"/>
      <c r="O92" s="201"/>
      <c r="P92" s="200"/>
      <c r="Q92" s="202"/>
    </row>
    <row r="93" spans="1:17" ht="13.5">
      <c r="A93" s="189"/>
      <c r="B93" s="189" t="s">
        <v>340</v>
      </c>
      <c r="C93" s="200"/>
      <c r="D93" s="200"/>
      <c r="E93" s="200"/>
      <c r="F93" s="200"/>
      <c r="G93" s="200"/>
      <c r="H93" s="200"/>
      <c r="I93" s="200"/>
      <c r="J93" s="200"/>
      <c r="K93" s="201"/>
      <c r="L93" s="201"/>
      <c r="M93" s="201"/>
      <c r="N93" s="201"/>
      <c r="O93" s="201"/>
      <c r="P93" s="200"/>
      <c r="Q93" s="202"/>
    </row>
    <row r="94" spans="1:17" ht="13.5">
      <c r="A94" s="193" t="s">
        <v>341</v>
      </c>
      <c r="B94" s="193" t="s">
        <v>160</v>
      </c>
      <c r="C94" s="190"/>
      <c r="D94" s="190"/>
      <c r="E94" s="190"/>
      <c r="F94" s="190"/>
      <c r="G94" s="190"/>
      <c r="H94" s="190"/>
      <c r="I94" s="190"/>
      <c r="J94" s="190"/>
      <c r="K94" s="191"/>
      <c r="L94" s="11"/>
      <c r="M94" s="201"/>
      <c r="N94" s="201"/>
      <c r="O94" s="201"/>
      <c r="P94" s="194">
        <f t="shared" ref="P94:P98" si="8">SUM(C94:O94)</f>
        <v>0</v>
      </c>
      <c r="Q94" s="192"/>
    </row>
    <row r="95" spans="1:17" ht="13.5">
      <c r="A95" s="193" t="s">
        <v>342</v>
      </c>
      <c r="B95" s="193" t="s">
        <v>161</v>
      </c>
      <c r="C95" s="190"/>
      <c r="D95" s="190"/>
      <c r="E95" s="190"/>
      <c r="F95" s="190"/>
      <c r="G95" s="190"/>
      <c r="H95" s="190"/>
      <c r="I95" s="190"/>
      <c r="J95" s="190"/>
      <c r="K95" s="191"/>
      <c r="L95" s="11"/>
      <c r="M95" s="201"/>
      <c r="N95" s="201"/>
      <c r="O95" s="201"/>
      <c r="P95" s="194">
        <f>SUM(C95:O95)</f>
        <v>0</v>
      </c>
      <c r="Q95" s="192"/>
    </row>
    <row r="96" spans="1:17" ht="13.5">
      <c r="A96" s="193" t="s">
        <v>569</v>
      </c>
      <c r="B96" s="193" t="s">
        <v>162</v>
      </c>
      <c r="C96" s="190"/>
      <c r="D96" s="190"/>
      <c r="E96" s="190"/>
      <c r="F96" s="190"/>
      <c r="G96" s="190"/>
      <c r="H96" s="190"/>
      <c r="I96" s="190"/>
      <c r="J96" s="190"/>
      <c r="K96" s="191"/>
      <c r="L96" s="191"/>
      <c r="M96" s="203">
        <f>M59</f>
        <v>0</v>
      </c>
      <c r="N96" s="201"/>
      <c r="O96" s="201"/>
      <c r="P96" s="194">
        <f t="shared" si="8"/>
        <v>0</v>
      </c>
      <c r="Q96" s="192"/>
    </row>
    <row r="97" spans="1:39" ht="13.5">
      <c r="A97" s="193" t="s">
        <v>569</v>
      </c>
      <c r="B97" s="193" t="s">
        <v>588</v>
      </c>
      <c r="C97" s="190"/>
      <c r="D97" s="190"/>
      <c r="E97" s="190"/>
      <c r="F97" s="190"/>
      <c r="G97" s="190"/>
      <c r="H97" s="190"/>
      <c r="I97" s="190"/>
      <c r="J97" s="190"/>
      <c r="K97" s="191"/>
      <c r="L97" s="201"/>
      <c r="M97" s="201"/>
      <c r="N97" s="203">
        <f>N59</f>
        <v>0</v>
      </c>
      <c r="O97" s="201"/>
      <c r="P97" s="194">
        <f t="shared" si="8"/>
        <v>0</v>
      </c>
      <c r="Q97" s="192"/>
    </row>
    <row r="98" spans="1:39" ht="13.5">
      <c r="A98" s="193" t="s">
        <v>344</v>
      </c>
      <c r="B98" s="193" t="s">
        <v>163</v>
      </c>
      <c r="C98" s="190"/>
      <c r="D98" s="190"/>
      <c r="E98" s="190"/>
      <c r="F98" s="190"/>
      <c r="G98" s="190"/>
      <c r="H98" s="190"/>
      <c r="I98" s="190"/>
      <c r="J98" s="190"/>
      <c r="K98" s="190"/>
      <c r="L98" s="195">
        <f>L59-L94-L95</f>
        <v>0</v>
      </c>
      <c r="M98" s="201"/>
      <c r="N98" s="201"/>
      <c r="O98" s="190"/>
      <c r="P98" s="194">
        <f t="shared" si="8"/>
        <v>0</v>
      </c>
      <c r="Q98" s="192"/>
    </row>
    <row r="99" spans="1:39" ht="13.5">
      <c r="A99" s="193" t="s">
        <v>345</v>
      </c>
      <c r="B99" s="193" t="s">
        <v>111</v>
      </c>
      <c r="C99" s="190"/>
      <c r="D99" s="190"/>
      <c r="E99" s="190"/>
      <c r="F99" s="190"/>
      <c r="G99" s="190"/>
      <c r="H99" s="190"/>
      <c r="I99" s="190"/>
      <c r="J99" s="190"/>
      <c r="K99" s="203">
        <f>K59-K91</f>
        <v>0</v>
      </c>
      <c r="L99" s="191"/>
      <c r="M99" s="191"/>
      <c r="N99" s="191"/>
      <c r="O99" s="191"/>
      <c r="P99" s="194">
        <f>SUM(C99:O99)</f>
        <v>0</v>
      </c>
      <c r="Q99" s="192"/>
    </row>
    <row r="100" spans="1:39" ht="13.5">
      <c r="A100" s="199"/>
      <c r="B100" s="199" t="s">
        <v>346</v>
      </c>
      <c r="C100" s="194">
        <f>SUM(C94:C99)</f>
        <v>0</v>
      </c>
      <c r="D100" s="194">
        <f t="shared" ref="D100:M100" si="9">SUM(D94:D99)</f>
        <v>0</v>
      </c>
      <c r="E100" s="194">
        <f t="shared" si="9"/>
        <v>0</v>
      </c>
      <c r="F100" s="194">
        <f t="shared" si="9"/>
        <v>0</v>
      </c>
      <c r="G100" s="194">
        <f t="shared" si="9"/>
        <v>0</v>
      </c>
      <c r="H100" s="194">
        <f t="shared" si="9"/>
        <v>0</v>
      </c>
      <c r="I100" s="194">
        <f t="shared" si="9"/>
        <v>0</v>
      </c>
      <c r="J100" s="194">
        <f t="shared" si="9"/>
        <v>0</v>
      </c>
      <c r="K100" s="204">
        <f>SUM(K94:K99)</f>
        <v>0</v>
      </c>
      <c r="L100" s="204">
        <f>SUM(L94:L99)</f>
        <v>0</v>
      </c>
      <c r="M100" s="204">
        <f t="shared" si="9"/>
        <v>0</v>
      </c>
      <c r="N100" s="204">
        <f>SUM(N94:N99)</f>
        <v>0</v>
      </c>
      <c r="O100" s="204">
        <f>SUM(O94:O99)</f>
        <v>0</v>
      </c>
      <c r="P100" s="194">
        <f>SUM(P94:P99)</f>
        <v>0</v>
      </c>
      <c r="Q100" s="192"/>
    </row>
    <row r="101" spans="1:39" ht="13.5">
      <c r="A101" s="189"/>
      <c r="B101" s="189"/>
      <c r="C101" s="200"/>
      <c r="D101" s="200"/>
      <c r="E101" s="200"/>
      <c r="F101" s="200"/>
      <c r="G101" s="200"/>
      <c r="H101" s="200"/>
      <c r="I101" s="200"/>
      <c r="J101" s="200"/>
      <c r="K101" s="201"/>
      <c r="L101" s="201"/>
      <c r="M101" s="201"/>
      <c r="N101" s="201"/>
      <c r="O101" s="201"/>
      <c r="P101" s="200"/>
      <c r="Q101" s="192"/>
    </row>
    <row r="102" spans="1:39" ht="13.5">
      <c r="A102" s="189"/>
      <c r="B102" s="189" t="s">
        <v>347</v>
      </c>
      <c r="C102" s="200"/>
      <c r="D102" s="200"/>
      <c r="E102" s="200"/>
      <c r="F102" s="200"/>
      <c r="G102" s="200"/>
      <c r="H102" s="200"/>
      <c r="I102" s="200"/>
      <c r="J102" s="200"/>
      <c r="K102" s="201"/>
      <c r="L102" s="201"/>
      <c r="M102" s="201"/>
      <c r="N102" s="201"/>
      <c r="O102" s="201"/>
      <c r="P102" s="200"/>
      <c r="Q102" s="192"/>
    </row>
    <row r="103" spans="1:39" ht="13.5">
      <c r="A103" s="199" t="s">
        <v>348</v>
      </c>
      <c r="B103" s="199" t="s">
        <v>213</v>
      </c>
      <c r="C103" s="194">
        <f t="shared" ref="C103:O103" si="10">C59-C100-C104-C105-C81-C84-C86-C87-C85</f>
        <v>0</v>
      </c>
      <c r="D103" s="194">
        <f t="shared" si="10"/>
        <v>0</v>
      </c>
      <c r="E103" s="194">
        <f t="shared" si="10"/>
        <v>0</v>
      </c>
      <c r="F103" s="194">
        <f t="shared" si="10"/>
        <v>0</v>
      </c>
      <c r="G103" s="194">
        <f t="shared" si="10"/>
        <v>0</v>
      </c>
      <c r="H103" s="194">
        <f t="shared" si="10"/>
        <v>0</v>
      </c>
      <c r="I103" s="194">
        <f t="shared" si="10"/>
        <v>0</v>
      </c>
      <c r="J103" s="194">
        <f t="shared" si="10"/>
        <v>0</v>
      </c>
      <c r="K103" s="194">
        <f t="shared" si="10"/>
        <v>0</v>
      </c>
      <c r="L103" s="194">
        <f t="shared" si="10"/>
        <v>0</v>
      </c>
      <c r="M103" s="194">
        <f t="shared" si="10"/>
        <v>0</v>
      </c>
      <c r="N103" s="194">
        <f t="shared" si="10"/>
        <v>0</v>
      </c>
      <c r="O103" s="194">
        <f t="shared" si="10"/>
        <v>0</v>
      </c>
      <c r="P103" s="194">
        <f>SUM(C103:O103)</f>
        <v>0</v>
      </c>
      <c r="Q103" s="192"/>
    </row>
    <row r="104" spans="1:39" ht="13.5">
      <c r="A104" s="193" t="s">
        <v>349</v>
      </c>
      <c r="B104" s="193" t="s">
        <v>350</v>
      </c>
      <c r="C104" s="10"/>
      <c r="D104" s="10"/>
      <c r="E104" s="10"/>
      <c r="F104" s="10"/>
      <c r="G104" s="10"/>
      <c r="H104" s="10"/>
      <c r="I104" s="10"/>
      <c r="J104" s="10"/>
      <c r="K104" s="190"/>
      <c r="L104" s="191"/>
      <c r="M104" s="191"/>
      <c r="N104" s="191"/>
      <c r="O104" s="191"/>
      <c r="P104" s="194">
        <f>SUM(C104:O104)</f>
        <v>0</v>
      </c>
      <c r="Q104" s="192"/>
    </row>
    <row r="105" spans="1:39" ht="13.5">
      <c r="A105" s="199" t="s">
        <v>351</v>
      </c>
      <c r="B105" s="199" t="s">
        <v>352</v>
      </c>
      <c r="C105" s="194">
        <f t="shared" ref="C105:J105" si="11">SUM(C43:C49)-C85</f>
        <v>0</v>
      </c>
      <c r="D105" s="194">
        <f t="shared" si="11"/>
        <v>0</v>
      </c>
      <c r="E105" s="194">
        <f t="shared" si="11"/>
        <v>0</v>
      </c>
      <c r="F105" s="194">
        <f t="shared" si="11"/>
        <v>0</v>
      </c>
      <c r="G105" s="194">
        <f t="shared" si="11"/>
        <v>0</v>
      </c>
      <c r="H105" s="194">
        <f t="shared" si="11"/>
        <v>0</v>
      </c>
      <c r="I105" s="194">
        <f t="shared" si="11"/>
        <v>0</v>
      </c>
      <c r="J105" s="194">
        <f t="shared" si="11"/>
        <v>0</v>
      </c>
      <c r="K105" s="190"/>
      <c r="L105" s="191"/>
      <c r="M105" s="191"/>
      <c r="N105" s="191"/>
      <c r="O105" s="191"/>
      <c r="P105" s="194">
        <f>SUM(C105:O105)</f>
        <v>0</v>
      </c>
      <c r="Q105" s="192"/>
    </row>
    <row r="106" spans="1:39" ht="13.5">
      <c r="A106" s="197"/>
      <c r="B106" s="199" t="s">
        <v>353</v>
      </c>
      <c r="C106" s="194">
        <f>SUM(C103:C105)</f>
        <v>0</v>
      </c>
      <c r="D106" s="194">
        <f>SUM(D103:D105)</f>
        <v>0</v>
      </c>
      <c r="E106" s="194">
        <f t="shared" ref="E106:J106" si="12">SUM(E103:E105)</f>
        <v>0</v>
      </c>
      <c r="F106" s="194">
        <f t="shared" si="12"/>
        <v>0</v>
      </c>
      <c r="G106" s="194">
        <f t="shared" si="12"/>
        <v>0</v>
      </c>
      <c r="H106" s="194">
        <f t="shared" si="12"/>
        <v>0</v>
      </c>
      <c r="I106" s="194">
        <f t="shared" si="12"/>
        <v>0</v>
      </c>
      <c r="J106" s="194">
        <f t="shared" si="12"/>
        <v>0</v>
      </c>
      <c r="K106" s="190"/>
      <c r="L106" s="191"/>
      <c r="M106" s="191"/>
      <c r="N106" s="191"/>
      <c r="O106" s="191"/>
      <c r="P106" s="194">
        <f>SUM(C106:O106)</f>
        <v>0</v>
      </c>
      <c r="Q106" s="192"/>
    </row>
    <row r="107" spans="1:39" ht="13.5">
      <c r="A107" s="183"/>
      <c r="B107" s="183"/>
      <c r="C107" s="190"/>
      <c r="D107" s="190"/>
      <c r="E107" s="190"/>
      <c r="F107" s="190"/>
      <c r="G107" s="190"/>
      <c r="H107" s="190"/>
      <c r="I107" s="190"/>
      <c r="J107" s="190"/>
      <c r="K107" s="191"/>
      <c r="L107" s="191"/>
      <c r="M107" s="191"/>
      <c r="N107" s="191"/>
      <c r="O107" s="191"/>
      <c r="P107" s="190"/>
      <c r="Q107" s="192"/>
    </row>
    <row r="108" spans="1:39" ht="13.5">
      <c r="A108" s="197"/>
      <c r="B108" s="199" t="s">
        <v>354</v>
      </c>
      <c r="C108" s="194">
        <f t="shared" ref="C108:O108" si="13">C91+C100+C106</f>
        <v>0</v>
      </c>
      <c r="D108" s="194">
        <f t="shared" si="13"/>
        <v>0</v>
      </c>
      <c r="E108" s="194">
        <f t="shared" si="13"/>
        <v>0</v>
      </c>
      <c r="F108" s="194">
        <f t="shared" si="13"/>
        <v>0</v>
      </c>
      <c r="G108" s="194">
        <f t="shared" si="13"/>
        <v>0</v>
      </c>
      <c r="H108" s="194">
        <f t="shared" si="13"/>
        <v>0</v>
      </c>
      <c r="I108" s="194">
        <f t="shared" si="13"/>
        <v>0</v>
      </c>
      <c r="J108" s="194">
        <f t="shared" si="13"/>
        <v>0</v>
      </c>
      <c r="K108" s="194">
        <f t="shared" si="13"/>
        <v>0</v>
      </c>
      <c r="L108" s="194">
        <f t="shared" si="13"/>
        <v>0</v>
      </c>
      <c r="M108" s="194">
        <f t="shared" si="13"/>
        <v>0</v>
      </c>
      <c r="N108" s="194">
        <f>N91+N100+N106</f>
        <v>0</v>
      </c>
      <c r="O108" s="194">
        <f t="shared" si="13"/>
        <v>0</v>
      </c>
      <c r="P108" s="194">
        <f>P91+P100+P106</f>
        <v>0</v>
      </c>
      <c r="Q108" s="192"/>
    </row>
    <row r="109" spans="1:39" ht="13.5">
      <c r="A109" s="205"/>
      <c r="B109" s="205"/>
      <c r="C109" s="200"/>
      <c r="D109" s="200"/>
      <c r="E109" s="200"/>
      <c r="F109" s="200"/>
      <c r="G109" s="200"/>
      <c r="H109" s="200"/>
      <c r="I109" s="200"/>
      <c r="J109" s="200"/>
      <c r="K109" s="201"/>
      <c r="L109" s="201"/>
      <c r="M109" s="201"/>
      <c r="N109" s="201"/>
      <c r="O109" s="201"/>
      <c r="P109" s="200"/>
      <c r="Q109" s="202"/>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row>
    <row r="110" spans="1:39" ht="13.5">
      <c r="A110" s="205"/>
      <c r="B110" s="189" t="s">
        <v>355</v>
      </c>
      <c r="C110" s="200"/>
      <c r="D110" s="200"/>
      <c r="E110" s="200"/>
      <c r="F110" s="200"/>
      <c r="G110" s="200"/>
      <c r="H110" s="200"/>
      <c r="I110" s="200"/>
      <c r="J110" s="200"/>
      <c r="K110" s="201"/>
      <c r="L110" s="201"/>
      <c r="M110" s="201"/>
      <c r="N110" s="201"/>
      <c r="O110" s="201"/>
      <c r="P110" s="200"/>
      <c r="Q110" s="202"/>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row>
    <row r="111" spans="1:39" ht="13.5">
      <c r="A111" s="205"/>
      <c r="B111" s="205"/>
      <c r="C111" s="200"/>
      <c r="D111" s="200"/>
      <c r="E111" s="200"/>
      <c r="F111" s="200"/>
      <c r="G111" s="200"/>
      <c r="H111" s="200"/>
      <c r="I111" s="200"/>
      <c r="J111" s="200"/>
      <c r="K111" s="201"/>
      <c r="L111" s="201"/>
      <c r="M111" s="201"/>
      <c r="N111" s="201"/>
      <c r="O111" s="201"/>
      <c r="P111" s="200"/>
      <c r="Q111" s="202"/>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row>
    <row r="112" spans="1:39" ht="13.5">
      <c r="A112" s="205"/>
      <c r="B112" s="189" t="s">
        <v>356</v>
      </c>
      <c r="C112" s="200"/>
      <c r="D112" s="200"/>
      <c r="E112" s="200"/>
      <c r="F112" s="200"/>
      <c r="G112" s="200"/>
      <c r="H112" s="200"/>
      <c r="I112" s="200"/>
      <c r="J112" s="200"/>
      <c r="K112" s="201"/>
      <c r="L112" s="201"/>
      <c r="M112" s="201"/>
      <c r="N112" s="201"/>
      <c r="O112" s="201"/>
      <c r="P112" s="200"/>
      <c r="Q112" s="202"/>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row>
    <row r="113" spans="1:39" ht="13.5">
      <c r="A113" s="193" t="s">
        <v>357</v>
      </c>
      <c r="B113" s="193" t="s">
        <v>358</v>
      </c>
      <c r="C113" s="10"/>
      <c r="D113" s="10"/>
      <c r="E113" s="10"/>
      <c r="F113" s="10"/>
      <c r="G113" s="10"/>
      <c r="H113" s="10"/>
      <c r="I113" s="10"/>
      <c r="J113" s="200"/>
      <c r="K113" s="191"/>
      <c r="L113" s="191"/>
      <c r="M113" s="191"/>
      <c r="N113" s="191"/>
      <c r="O113" s="191"/>
      <c r="P113" s="194">
        <f t="shared" ref="P113:P124" si="14">SUM(C113:O113)</f>
        <v>0</v>
      </c>
      <c r="Q113" s="192"/>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row>
    <row r="114" spans="1:39" ht="13.5">
      <c r="A114" s="193" t="s">
        <v>359</v>
      </c>
      <c r="B114" s="193" t="s">
        <v>360</v>
      </c>
      <c r="C114" s="10"/>
      <c r="D114" s="10"/>
      <c r="E114" s="10"/>
      <c r="F114" s="10"/>
      <c r="G114" s="10"/>
      <c r="H114" s="10"/>
      <c r="I114" s="10"/>
      <c r="J114" s="200"/>
      <c r="K114" s="191"/>
      <c r="L114" s="191"/>
      <c r="M114" s="191"/>
      <c r="N114" s="191"/>
      <c r="O114" s="191"/>
      <c r="P114" s="194">
        <f t="shared" si="14"/>
        <v>0</v>
      </c>
      <c r="Q114" s="192"/>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row>
    <row r="115" spans="1:39" ht="13.5">
      <c r="A115" s="193" t="s">
        <v>361</v>
      </c>
      <c r="B115" s="193" t="s">
        <v>489</v>
      </c>
      <c r="C115" s="200"/>
      <c r="D115" s="200"/>
      <c r="E115" s="200"/>
      <c r="F115" s="200"/>
      <c r="G115" s="200"/>
      <c r="H115" s="200"/>
      <c r="I115" s="200"/>
      <c r="J115" s="200"/>
      <c r="K115" s="191"/>
      <c r="L115" s="11"/>
      <c r="M115" s="191"/>
      <c r="N115" s="191"/>
      <c r="O115" s="191"/>
      <c r="P115" s="194">
        <f t="shared" si="14"/>
        <v>0</v>
      </c>
      <c r="Q115" s="192"/>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row>
    <row r="116" spans="1:39" ht="13.5">
      <c r="A116" s="193" t="s">
        <v>362</v>
      </c>
      <c r="B116" s="193" t="s">
        <v>363</v>
      </c>
      <c r="C116" s="10"/>
      <c r="D116" s="10"/>
      <c r="E116" s="10"/>
      <c r="F116" s="10"/>
      <c r="G116" s="10"/>
      <c r="H116" s="10"/>
      <c r="I116" s="10"/>
      <c r="J116" s="200"/>
      <c r="K116" s="191"/>
      <c r="L116" s="191"/>
      <c r="M116" s="191"/>
      <c r="N116" s="191"/>
      <c r="O116" s="191"/>
      <c r="P116" s="194">
        <f t="shared" si="14"/>
        <v>0</v>
      </c>
      <c r="Q116" s="192"/>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row>
    <row r="117" spans="1:39" ht="13.5">
      <c r="A117" s="193" t="s">
        <v>364</v>
      </c>
      <c r="B117" s="193" t="s">
        <v>365</v>
      </c>
      <c r="C117" s="10"/>
      <c r="D117" s="10"/>
      <c r="E117" s="10"/>
      <c r="F117" s="10"/>
      <c r="G117" s="10"/>
      <c r="H117" s="10"/>
      <c r="I117" s="10"/>
      <c r="J117" s="200"/>
      <c r="K117" s="191"/>
      <c r="L117" s="191"/>
      <c r="M117" s="191"/>
      <c r="N117" s="191"/>
      <c r="O117" s="191"/>
      <c r="P117" s="194">
        <f t="shared" si="14"/>
        <v>0</v>
      </c>
      <c r="Q117" s="192"/>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row>
    <row r="118" spans="1:39" ht="13.5">
      <c r="A118" s="193" t="s">
        <v>366</v>
      </c>
      <c r="B118" s="193" t="s">
        <v>367</v>
      </c>
      <c r="C118" s="10"/>
      <c r="D118" s="10"/>
      <c r="E118" s="10"/>
      <c r="F118" s="10"/>
      <c r="G118" s="10"/>
      <c r="H118" s="10"/>
      <c r="I118" s="10"/>
      <c r="J118" s="200"/>
      <c r="K118" s="191"/>
      <c r="L118" s="11"/>
      <c r="M118" s="191"/>
      <c r="N118" s="191"/>
      <c r="O118" s="191"/>
      <c r="P118" s="194">
        <f t="shared" si="14"/>
        <v>0</v>
      </c>
      <c r="Q118" s="192"/>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row>
    <row r="119" spans="1:39" ht="13.5">
      <c r="A119" s="193" t="s">
        <v>164</v>
      </c>
      <c r="B119" s="193" t="s">
        <v>165</v>
      </c>
      <c r="C119" s="200"/>
      <c r="D119" s="200"/>
      <c r="E119" s="200"/>
      <c r="F119" s="200"/>
      <c r="G119" s="200"/>
      <c r="H119" s="200"/>
      <c r="I119" s="200"/>
      <c r="J119" s="200"/>
      <c r="K119" s="191"/>
      <c r="L119" s="191"/>
      <c r="M119" s="11"/>
      <c r="N119" s="191"/>
      <c r="O119" s="191"/>
      <c r="P119" s="194">
        <f t="shared" si="14"/>
        <v>0</v>
      </c>
      <c r="Q119" s="192"/>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row>
    <row r="120" spans="1:39" ht="13.5">
      <c r="A120" s="193" t="s">
        <v>164</v>
      </c>
      <c r="B120" s="193" t="s">
        <v>586</v>
      </c>
      <c r="C120" s="200"/>
      <c r="D120" s="200"/>
      <c r="E120" s="200"/>
      <c r="F120" s="200"/>
      <c r="G120" s="200"/>
      <c r="H120" s="200"/>
      <c r="I120" s="200"/>
      <c r="J120" s="200"/>
      <c r="K120" s="191"/>
      <c r="L120" s="191"/>
      <c r="M120" s="191"/>
      <c r="N120" s="11"/>
      <c r="O120" s="191"/>
      <c r="P120" s="194">
        <f t="shared" si="14"/>
        <v>0</v>
      </c>
      <c r="Q120" s="192"/>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row>
    <row r="121" spans="1:39" ht="13.5">
      <c r="A121" s="193" t="s">
        <v>368</v>
      </c>
      <c r="B121" s="193" t="s">
        <v>369</v>
      </c>
      <c r="C121" s="10"/>
      <c r="D121" s="10"/>
      <c r="E121" s="10"/>
      <c r="F121" s="10"/>
      <c r="G121" s="10"/>
      <c r="H121" s="10"/>
      <c r="I121" s="10"/>
      <c r="J121" s="200"/>
      <c r="K121" s="191"/>
      <c r="L121" s="191"/>
      <c r="M121" s="191"/>
      <c r="N121" s="191"/>
      <c r="O121" s="191"/>
      <c r="P121" s="194">
        <f t="shared" si="14"/>
        <v>0</v>
      </c>
      <c r="Q121" s="192"/>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row>
    <row r="122" spans="1:39" ht="13.5">
      <c r="A122" s="193" t="s">
        <v>370</v>
      </c>
      <c r="B122" s="193" t="s">
        <v>371</v>
      </c>
      <c r="C122" s="10"/>
      <c r="D122" s="10"/>
      <c r="E122" s="10"/>
      <c r="F122" s="10"/>
      <c r="G122" s="10"/>
      <c r="H122" s="10"/>
      <c r="I122" s="10"/>
      <c r="J122" s="200"/>
      <c r="K122" s="191"/>
      <c r="L122" s="191"/>
      <c r="M122" s="191"/>
      <c r="N122" s="191"/>
      <c r="O122" s="191"/>
      <c r="P122" s="194">
        <f t="shared" si="14"/>
        <v>0</v>
      </c>
      <c r="Q122" s="192"/>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row>
    <row r="123" spans="1:39" ht="13.5">
      <c r="A123" s="193" t="s">
        <v>372</v>
      </c>
      <c r="B123" s="193" t="s">
        <v>230</v>
      </c>
      <c r="C123" s="10"/>
      <c r="D123" s="10"/>
      <c r="E123" s="10"/>
      <c r="F123" s="10"/>
      <c r="G123" s="10"/>
      <c r="H123" s="10"/>
      <c r="I123" s="10"/>
      <c r="J123" s="200"/>
      <c r="K123" s="191"/>
      <c r="L123" s="191"/>
      <c r="M123" s="191"/>
      <c r="N123" s="191"/>
      <c r="O123" s="191"/>
      <c r="P123" s="194">
        <f t="shared" si="14"/>
        <v>0</v>
      </c>
      <c r="Q123" s="192"/>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row>
    <row r="124" spans="1:39" ht="13.5">
      <c r="A124" s="199"/>
      <c r="B124" s="199" t="s">
        <v>576</v>
      </c>
      <c r="C124" s="194">
        <f>SUM(C113:C123)</f>
        <v>0</v>
      </c>
      <c r="D124" s="194">
        <f t="shared" ref="D124:O124" si="15">SUM(D113:D123)</f>
        <v>0</v>
      </c>
      <c r="E124" s="194">
        <f t="shared" si="15"/>
        <v>0</v>
      </c>
      <c r="F124" s="194">
        <f>SUM(F113:F123)</f>
        <v>0</v>
      </c>
      <c r="G124" s="194">
        <f t="shared" si="15"/>
        <v>0</v>
      </c>
      <c r="H124" s="194">
        <f t="shared" si="15"/>
        <v>0</v>
      </c>
      <c r="I124" s="194">
        <f t="shared" si="15"/>
        <v>0</v>
      </c>
      <c r="J124" s="194">
        <f t="shared" si="15"/>
        <v>0</v>
      </c>
      <c r="K124" s="194">
        <f t="shared" si="15"/>
        <v>0</v>
      </c>
      <c r="L124" s="194">
        <f t="shared" si="15"/>
        <v>0</v>
      </c>
      <c r="M124" s="194">
        <f t="shared" si="15"/>
        <v>0</v>
      </c>
      <c r="N124" s="194">
        <f t="shared" si="15"/>
        <v>0</v>
      </c>
      <c r="O124" s="194">
        <f t="shared" si="15"/>
        <v>0</v>
      </c>
      <c r="P124" s="194">
        <f t="shared" si="14"/>
        <v>0</v>
      </c>
      <c r="Q124" s="192"/>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row>
    <row r="125" spans="1:39" ht="13.5">
      <c r="A125" s="189"/>
      <c r="B125" s="189" t="s">
        <v>373</v>
      </c>
      <c r="C125" s="200"/>
      <c r="D125" s="200"/>
      <c r="E125" s="200"/>
      <c r="F125" s="200"/>
      <c r="G125" s="200"/>
      <c r="H125" s="200"/>
      <c r="I125" s="200"/>
      <c r="J125" s="200"/>
      <c r="K125" s="201"/>
      <c r="L125" s="201"/>
      <c r="M125" s="201"/>
      <c r="N125" s="201"/>
      <c r="O125" s="201"/>
      <c r="P125" s="200"/>
      <c r="Q125" s="202"/>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row>
    <row r="126" spans="1:39" ht="13.5">
      <c r="A126" s="193" t="s">
        <v>374</v>
      </c>
      <c r="B126" s="193" t="s">
        <v>375</v>
      </c>
      <c r="C126" s="10"/>
      <c r="D126" s="10"/>
      <c r="E126" s="10"/>
      <c r="F126" s="10"/>
      <c r="G126" s="10"/>
      <c r="H126" s="10"/>
      <c r="I126" s="10"/>
      <c r="J126" s="200"/>
      <c r="K126" s="191"/>
      <c r="L126" s="191"/>
      <c r="M126" s="191"/>
      <c r="N126" s="191"/>
      <c r="O126" s="191"/>
      <c r="P126" s="194">
        <f t="shared" ref="P126:P131" si="16">SUM(C126:O126)</f>
        <v>0</v>
      </c>
      <c r="Q126" s="192"/>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row>
    <row r="127" spans="1:39" ht="13.5">
      <c r="A127" s="193" t="s">
        <v>376</v>
      </c>
      <c r="B127" s="193" t="s">
        <v>377</v>
      </c>
      <c r="C127" s="10"/>
      <c r="D127" s="10"/>
      <c r="E127" s="10"/>
      <c r="F127" s="10"/>
      <c r="G127" s="10"/>
      <c r="H127" s="10"/>
      <c r="I127" s="10"/>
      <c r="J127" s="200"/>
      <c r="K127" s="191"/>
      <c r="L127" s="191"/>
      <c r="M127" s="191"/>
      <c r="N127" s="191"/>
      <c r="O127" s="191"/>
      <c r="P127" s="194">
        <f t="shared" si="16"/>
        <v>0</v>
      </c>
      <c r="Q127" s="192"/>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row>
    <row r="128" spans="1:39" ht="13.5">
      <c r="A128" s="193" t="s">
        <v>378</v>
      </c>
      <c r="B128" s="193" t="s">
        <v>379</v>
      </c>
      <c r="C128" s="10"/>
      <c r="D128" s="10"/>
      <c r="E128" s="10"/>
      <c r="F128" s="10"/>
      <c r="G128" s="10"/>
      <c r="H128" s="10"/>
      <c r="I128" s="10"/>
      <c r="J128" s="200"/>
      <c r="K128" s="191"/>
      <c r="L128" s="191"/>
      <c r="M128" s="191"/>
      <c r="N128" s="191"/>
      <c r="O128" s="191"/>
      <c r="P128" s="194">
        <f t="shared" si="16"/>
        <v>0</v>
      </c>
      <c r="Q128" s="192"/>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row>
    <row r="129" spans="1:39" ht="13.5">
      <c r="A129" s="193" t="s">
        <v>380</v>
      </c>
      <c r="B129" s="193" t="s">
        <v>518</v>
      </c>
      <c r="C129" s="10"/>
      <c r="D129" s="10"/>
      <c r="E129" s="10"/>
      <c r="F129" s="10"/>
      <c r="G129" s="10"/>
      <c r="H129" s="10"/>
      <c r="I129" s="10"/>
      <c r="J129" s="200"/>
      <c r="K129" s="191"/>
      <c r="L129" s="191"/>
      <c r="M129" s="191"/>
      <c r="N129" s="191"/>
      <c r="O129" s="191"/>
      <c r="P129" s="194">
        <f t="shared" si="16"/>
        <v>0</v>
      </c>
      <c r="Q129" s="192"/>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row>
    <row r="130" spans="1:39" ht="13.5">
      <c r="A130" s="193" t="s">
        <v>381</v>
      </c>
      <c r="B130" s="193" t="s">
        <v>382</v>
      </c>
      <c r="C130" s="10"/>
      <c r="D130" s="10"/>
      <c r="E130" s="10"/>
      <c r="F130" s="10"/>
      <c r="G130" s="10"/>
      <c r="H130" s="10"/>
      <c r="I130" s="10"/>
      <c r="J130" s="200"/>
      <c r="K130" s="191"/>
      <c r="L130" s="191"/>
      <c r="M130" s="191"/>
      <c r="N130" s="191"/>
      <c r="O130" s="191"/>
      <c r="P130" s="194">
        <f t="shared" si="16"/>
        <v>0</v>
      </c>
      <c r="Q130" s="192"/>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row>
    <row r="131" spans="1:39" ht="13.5">
      <c r="A131" s="199"/>
      <c r="B131" s="199" t="s">
        <v>577</v>
      </c>
      <c r="C131" s="194">
        <f>SUM(C126:C130)</f>
        <v>0</v>
      </c>
      <c r="D131" s="194">
        <f t="shared" ref="D131:O131" si="17">SUM(D126:D130)</f>
        <v>0</v>
      </c>
      <c r="E131" s="194">
        <f t="shared" si="17"/>
        <v>0</v>
      </c>
      <c r="F131" s="194">
        <f t="shared" si="17"/>
        <v>0</v>
      </c>
      <c r="G131" s="194">
        <f t="shared" si="17"/>
        <v>0</v>
      </c>
      <c r="H131" s="194">
        <f t="shared" si="17"/>
        <v>0</v>
      </c>
      <c r="I131" s="194">
        <f t="shared" si="17"/>
        <v>0</v>
      </c>
      <c r="J131" s="194">
        <f t="shared" si="17"/>
        <v>0</v>
      </c>
      <c r="K131" s="194">
        <f t="shared" si="17"/>
        <v>0</v>
      </c>
      <c r="L131" s="194">
        <f t="shared" si="17"/>
        <v>0</v>
      </c>
      <c r="M131" s="194">
        <f t="shared" si="17"/>
        <v>0</v>
      </c>
      <c r="N131" s="194">
        <f t="shared" si="17"/>
        <v>0</v>
      </c>
      <c r="O131" s="194">
        <f t="shared" si="17"/>
        <v>0</v>
      </c>
      <c r="P131" s="194">
        <f t="shared" si="16"/>
        <v>0</v>
      </c>
      <c r="Q131" s="192"/>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row>
    <row r="132" spans="1:39" ht="13.5">
      <c r="A132" s="189"/>
      <c r="B132" s="189" t="s">
        <v>383</v>
      </c>
      <c r="C132" s="200"/>
      <c r="D132" s="200"/>
      <c r="E132" s="200"/>
      <c r="F132" s="200"/>
      <c r="G132" s="200"/>
      <c r="H132" s="200"/>
      <c r="I132" s="200"/>
      <c r="J132" s="200"/>
      <c r="K132" s="201"/>
      <c r="L132" s="201"/>
      <c r="M132" s="201"/>
      <c r="N132" s="201"/>
      <c r="O132" s="201"/>
      <c r="P132" s="200"/>
      <c r="Q132" s="202"/>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row>
    <row r="133" spans="1:39" ht="13.5">
      <c r="A133" s="193" t="s">
        <v>384</v>
      </c>
      <c r="B133" s="193" t="s">
        <v>385</v>
      </c>
      <c r="C133" s="10"/>
      <c r="D133" s="10"/>
      <c r="E133" s="10"/>
      <c r="F133" s="10"/>
      <c r="G133" s="10"/>
      <c r="H133" s="10"/>
      <c r="I133" s="10"/>
      <c r="J133" s="200"/>
      <c r="K133" s="191"/>
      <c r="L133" s="191"/>
      <c r="M133" s="191"/>
      <c r="N133" s="191"/>
      <c r="O133" s="191"/>
      <c r="P133" s="194">
        <f>SUM(C133:O133)</f>
        <v>0</v>
      </c>
      <c r="Q133" s="192"/>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row>
    <row r="134" spans="1:39" ht="13.5">
      <c r="A134" s="193" t="s">
        <v>386</v>
      </c>
      <c r="B134" s="193" t="s">
        <v>387</v>
      </c>
      <c r="C134" s="10"/>
      <c r="D134" s="10"/>
      <c r="E134" s="10"/>
      <c r="F134" s="10"/>
      <c r="G134" s="10"/>
      <c r="H134" s="10"/>
      <c r="I134" s="10"/>
      <c r="J134" s="200"/>
      <c r="K134" s="191"/>
      <c r="L134" s="191"/>
      <c r="M134" s="191"/>
      <c r="N134" s="191"/>
      <c r="O134" s="191"/>
      <c r="P134" s="194">
        <f>SUM(C134:O134)</f>
        <v>0</v>
      </c>
      <c r="Q134" s="192"/>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row>
    <row r="135" spans="1:39" ht="13.5">
      <c r="A135" s="189"/>
      <c r="B135" s="189" t="s">
        <v>388</v>
      </c>
      <c r="C135" s="200"/>
      <c r="D135" s="200"/>
      <c r="E135" s="200"/>
      <c r="F135" s="200"/>
      <c r="G135" s="200"/>
      <c r="H135" s="200"/>
      <c r="I135" s="200"/>
      <c r="J135" s="200"/>
      <c r="K135" s="201"/>
      <c r="L135" s="201"/>
      <c r="M135" s="201"/>
      <c r="N135" s="201"/>
      <c r="O135" s="201"/>
      <c r="P135" s="200"/>
      <c r="Q135" s="202"/>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row>
    <row r="136" spans="1:39" ht="13.5">
      <c r="A136" s="193" t="s">
        <v>389</v>
      </c>
      <c r="B136" s="193" t="s">
        <v>390</v>
      </c>
      <c r="C136" s="10"/>
      <c r="D136" s="10"/>
      <c r="E136" s="10"/>
      <c r="F136" s="10"/>
      <c r="G136" s="10"/>
      <c r="H136" s="10"/>
      <c r="I136" s="10"/>
      <c r="J136" s="200"/>
      <c r="K136" s="191"/>
      <c r="L136" s="191"/>
      <c r="M136" s="191"/>
      <c r="N136" s="191"/>
      <c r="O136" s="191"/>
      <c r="P136" s="194">
        <f>SUM(C136:O136)</f>
        <v>0</v>
      </c>
      <c r="Q136" s="192"/>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row>
    <row r="137" spans="1:39" ht="13.5">
      <c r="A137" s="193" t="s">
        <v>391</v>
      </c>
      <c r="B137" s="193" t="s">
        <v>392</v>
      </c>
      <c r="C137" s="10"/>
      <c r="D137" s="10"/>
      <c r="E137" s="10"/>
      <c r="F137" s="10"/>
      <c r="G137" s="10"/>
      <c r="H137" s="10"/>
      <c r="I137" s="10"/>
      <c r="J137" s="200"/>
      <c r="K137" s="191"/>
      <c r="L137" s="191"/>
      <c r="M137" s="191"/>
      <c r="N137" s="191"/>
      <c r="O137" s="191"/>
      <c r="P137" s="194">
        <f>SUM(C137:O137)</f>
        <v>0</v>
      </c>
      <c r="Q137" s="207"/>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row>
    <row r="138" spans="1:39" ht="13.5">
      <c r="A138" s="189"/>
      <c r="B138" s="189" t="s">
        <v>393</v>
      </c>
      <c r="C138" s="208"/>
      <c r="D138" s="200"/>
      <c r="E138" s="200"/>
      <c r="F138" s="200"/>
      <c r="G138" s="200"/>
      <c r="H138" s="200"/>
      <c r="I138" s="200"/>
      <c r="J138" s="200"/>
      <c r="K138" s="201"/>
      <c r="L138" s="201"/>
      <c r="M138" s="201"/>
      <c r="N138" s="201"/>
      <c r="O138" s="201"/>
      <c r="P138" s="208"/>
      <c r="Q138" s="209"/>
      <c r="R138" s="206"/>
      <c r="S138" s="206"/>
      <c r="T138" s="206"/>
      <c r="U138" s="206"/>
      <c r="V138" s="206"/>
      <c r="W138" s="206"/>
      <c r="X138" s="206"/>
      <c r="Y138" s="206"/>
      <c r="Z138" s="206"/>
      <c r="AA138" s="206"/>
      <c r="AB138" s="206"/>
      <c r="AC138" s="206"/>
      <c r="AD138" s="206"/>
      <c r="AE138" s="206"/>
      <c r="AF138" s="206"/>
      <c r="AG138" s="206"/>
      <c r="AH138" s="206"/>
      <c r="AI138" s="206"/>
      <c r="AJ138" s="206"/>
      <c r="AK138" s="206"/>
      <c r="AL138" s="206"/>
      <c r="AM138" s="206"/>
    </row>
    <row r="139" spans="1:39" ht="13.5">
      <c r="A139" s="193" t="s">
        <v>394</v>
      </c>
      <c r="B139" s="193" t="s">
        <v>395</v>
      </c>
      <c r="C139" s="10"/>
      <c r="D139" s="10"/>
      <c r="E139" s="10"/>
      <c r="F139" s="10"/>
      <c r="G139" s="10"/>
      <c r="H139" s="10"/>
      <c r="I139" s="10"/>
      <c r="J139" s="200"/>
      <c r="K139" s="191"/>
      <c r="L139" s="191"/>
      <c r="M139" s="191"/>
      <c r="N139" s="191"/>
      <c r="O139" s="191"/>
      <c r="P139" s="194">
        <f t="shared" ref="P139:P155" si="18">SUM(C139:O139)</f>
        <v>0</v>
      </c>
      <c r="Q139" s="207"/>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row>
    <row r="140" spans="1:39" ht="13.5">
      <c r="A140" s="193" t="s">
        <v>396</v>
      </c>
      <c r="B140" s="193" t="s">
        <v>397</v>
      </c>
      <c r="C140" s="10"/>
      <c r="D140" s="10"/>
      <c r="E140" s="10"/>
      <c r="F140" s="10"/>
      <c r="G140" s="10"/>
      <c r="H140" s="10"/>
      <c r="I140" s="10"/>
      <c r="J140" s="200"/>
      <c r="K140" s="191"/>
      <c r="L140" s="191"/>
      <c r="M140" s="191"/>
      <c r="N140" s="191"/>
      <c r="O140" s="191"/>
      <c r="P140" s="194">
        <f t="shared" si="18"/>
        <v>0</v>
      </c>
      <c r="Q140" s="207"/>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row>
    <row r="141" spans="1:39" ht="13.5">
      <c r="A141" s="193" t="s">
        <v>398</v>
      </c>
      <c r="B141" s="193" t="s">
        <v>399</v>
      </c>
      <c r="C141" s="10"/>
      <c r="D141" s="10"/>
      <c r="E141" s="10"/>
      <c r="F141" s="10"/>
      <c r="G141" s="10"/>
      <c r="H141" s="10"/>
      <c r="I141" s="10"/>
      <c r="J141" s="200"/>
      <c r="K141" s="191"/>
      <c r="L141" s="191"/>
      <c r="M141" s="191"/>
      <c r="N141" s="191"/>
      <c r="O141" s="191"/>
      <c r="P141" s="194">
        <f t="shared" si="18"/>
        <v>0</v>
      </c>
      <c r="Q141" s="207"/>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row>
    <row r="142" spans="1:39" ht="13.5">
      <c r="A142" s="193" t="s">
        <v>400</v>
      </c>
      <c r="B142" s="193" t="s">
        <v>401</v>
      </c>
      <c r="C142" s="10"/>
      <c r="D142" s="10"/>
      <c r="E142" s="10"/>
      <c r="F142" s="10"/>
      <c r="G142" s="10"/>
      <c r="H142" s="10"/>
      <c r="I142" s="10"/>
      <c r="J142" s="200"/>
      <c r="K142" s="191"/>
      <c r="L142" s="191"/>
      <c r="M142" s="191"/>
      <c r="N142" s="191"/>
      <c r="O142" s="191"/>
      <c r="P142" s="194">
        <f t="shared" si="18"/>
        <v>0</v>
      </c>
      <c r="Q142" s="207"/>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row>
    <row r="143" spans="1:39" ht="13.5">
      <c r="A143" s="193" t="s">
        <v>402</v>
      </c>
      <c r="B143" s="193" t="s">
        <v>403</v>
      </c>
      <c r="C143" s="10"/>
      <c r="D143" s="10"/>
      <c r="E143" s="10"/>
      <c r="F143" s="10"/>
      <c r="G143" s="10"/>
      <c r="H143" s="10"/>
      <c r="I143" s="10"/>
      <c r="J143" s="200"/>
      <c r="K143" s="191"/>
      <c r="L143" s="191"/>
      <c r="M143" s="191"/>
      <c r="N143" s="191"/>
      <c r="O143" s="191"/>
      <c r="P143" s="194">
        <f t="shared" si="18"/>
        <v>0</v>
      </c>
      <c r="Q143" s="207"/>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row>
    <row r="144" spans="1:39" ht="13.5">
      <c r="A144" s="193" t="s">
        <v>533</v>
      </c>
      <c r="B144" s="193" t="s">
        <v>532</v>
      </c>
      <c r="C144" s="208"/>
      <c r="D144" s="200"/>
      <c r="E144" s="200"/>
      <c r="F144" s="200"/>
      <c r="G144" s="200"/>
      <c r="H144" s="200"/>
      <c r="I144" s="200"/>
      <c r="J144" s="200"/>
      <c r="K144" s="191"/>
      <c r="L144" s="191"/>
      <c r="M144" s="191"/>
      <c r="N144" s="191"/>
      <c r="O144" s="11"/>
      <c r="P144" s="194">
        <f t="shared" si="18"/>
        <v>0</v>
      </c>
      <c r="Q144" s="207"/>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row>
    <row r="145" spans="1:39" ht="13.5">
      <c r="A145" s="193" t="s">
        <v>534</v>
      </c>
      <c r="B145" s="193" t="s">
        <v>535</v>
      </c>
      <c r="C145" s="208"/>
      <c r="D145" s="200"/>
      <c r="E145" s="200"/>
      <c r="F145" s="200"/>
      <c r="G145" s="200"/>
      <c r="H145" s="200"/>
      <c r="I145" s="200"/>
      <c r="J145" s="200"/>
      <c r="K145" s="191"/>
      <c r="L145" s="191"/>
      <c r="M145" s="191"/>
      <c r="N145" s="191"/>
      <c r="O145" s="11"/>
      <c r="P145" s="194">
        <f t="shared" si="18"/>
        <v>0</v>
      </c>
      <c r="Q145" s="207"/>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row>
    <row r="146" spans="1:39" ht="13.5">
      <c r="A146" s="193" t="s">
        <v>404</v>
      </c>
      <c r="B146" s="193" t="s">
        <v>405</v>
      </c>
      <c r="C146" s="10"/>
      <c r="D146" s="10"/>
      <c r="E146" s="10"/>
      <c r="F146" s="10"/>
      <c r="G146" s="10"/>
      <c r="H146" s="10"/>
      <c r="I146" s="10"/>
      <c r="J146" s="200"/>
      <c r="K146" s="191"/>
      <c r="L146" s="191"/>
      <c r="M146" s="191"/>
      <c r="N146" s="191"/>
      <c r="O146" s="191"/>
      <c r="P146" s="194">
        <f t="shared" si="18"/>
        <v>0</v>
      </c>
      <c r="Q146" s="207"/>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row>
    <row r="147" spans="1:39" ht="13.5">
      <c r="A147" s="193" t="s">
        <v>406</v>
      </c>
      <c r="B147" s="193" t="s">
        <v>407</v>
      </c>
      <c r="C147" s="10"/>
      <c r="D147" s="10"/>
      <c r="E147" s="10"/>
      <c r="F147" s="10"/>
      <c r="G147" s="10"/>
      <c r="H147" s="10"/>
      <c r="I147" s="10"/>
      <c r="J147" s="200"/>
      <c r="K147" s="191"/>
      <c r="L147" s="11"/>
      <c r="M147" s="191"/>
      <c r="N147" s="191"/>
      <c r="O147" s="191"/>
      <c r="P147" s="194">
        <f t="shared" si="18"/>
        <v>0</v>
      </c>
      <c r="Q147" s="207"/>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row>
    <row r="148" spans="1:39" ht="13.5">
      <c r="A148" s="193" t="s">
        <v>166</v>
      </c>
      <c r="B148" s="193" t="s">
        <v>167</v>
      </c>
      <c r="C148" s="190"/>
      <c r="D148" s="190"/>
      <c r="E148" s="190"/>
      <c r="F148" s="190"/>
      <c r="G148" s="190"/>
      <c r="H148" s="190"/>
      <c r="I148" s="190"/>
      <c r="J148" s="200"/>
      <c r="K148" s="191"/>
      <c r="L148" s="191"/>
      <c r="M148" s="11"/>
      <c r="N148" s="191"/>
      <c r="O148" s="191"/>
      <c r="P148" s="194">
        <f t="shared" si="18"/>
        <v>0</v>
      </c>
      <c r="Q148" s="207"/>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row>
    <row r="149" spans="1:39" ht="13.5">
      <c r="A149" s="193" t="s">
        <v>166</v>
      </c>
      <c r="B149" s="193" t="s">
        <v>575</v>
      </c>
      <c r="C149" s="190"/>
      <c r="D149" s="190"/>
      <c r="E149" s="190"/>
      <c r="F149" s="190"/>
      <c r="G149" s="190"/>
      <c r="H149" s="190"/>
      <c r="I149" s="190"/>
      <c r="J149" s="200"/>
      <c r="K149" s="191"/>
      <c r="L149" s="191"/>
      <c r="M149" s="191"/>
      <c r="N149" s="11"/>
      <c r="O149" s="191"/>
      <c r="P149" s="194">
        <f t="shared" si="18"/>
        <v>0</v>
      </c>
      <c r="Q149" s="207"/>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row>
    <row r="150" spans="1:39" ht="13.5">
      <c r="A150" s="193" t="s">
        <v>408</v>
      </c>
      <c r="B150" s="193" t="s">
        <v>409</v>
      </c>
      <c r="C150" s="10"/>
      <c r="D150" s="10"/>
      <c r="E150" s="10"/>
      <c r="F150" s="10"/>
      <c r="G150" s="10"/>
      <c r="H150" s="10"/>
      <c r="I150" s="10"/>
      <c r="J150" s="200"/>
      <c r="K150" s="191"/>
      <c r="L150" s="191"/>
      <c r="M150" s="191"/>
      <c r="N150" s="191"/>
      <c r="O150" s="191"/>
      <c r="P150" s="194">
        <f t="shared" si="18"/>
        <v>0</v>
      </c>
      <c r="Q150" s="207"/>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row>
    <row r="151" spans="1:39" ht="13.5">
      <c r="A151" s="193" t="s">
        <v>410</v>
      </c>
      <c r="B151" s="193" t="s">
        <v>411</v>
      </c>
      <c r="C151" s="10"/>
      <c r="D151" s="10"/>
      <c r="E151" s="10"/>
      <c r="F151" s="10"/>
      <c r="G151" s="10"/>
      <c r="H151" s="10"/>
      <c r="I151" s="10"/>
      <c r="J151" s="200"/>
      <c r="K151" s="191"/>
      <c r="L151" s="11"/>
      <c r="M151" s="191"/>
      <c r="N151" s="191"/>
      <c r="O151" s="191"/>
      <c r="P151" s="194">
        <f t="shared" si="18"/>
        <v>0</v>
      </c>
      <c r="Q151" s="207"/>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row>
    <row r="152" spans="1:39" ht="13.5">
      <c r="A152" s="193" t="s">
        <v>412</v>
      </c>
      <c r="B152" s="193" t="s">
        <v>413</v>
      </c>
      <c r="C152" s="10"/>
      <c r="D152" s="10"/>
      <c r="E152" s="10"/>
      <c r="F152" s="10"/>
      <c r="G152" s="10"/>
      <c r="H152" s="10"/>
      <c r="I152" s="10"/>
      <c r="J152" s="200"/>
      <c r="K152" s="191"/>
      <c r="L152" s="11"/>
      <c r="M152" s="191"/>
      <c r="N152" s="191"/>
      <c r="O152" s="191"/>
      <c r="P152" s="194">
        <f t="shared" si="18"/>
        <v>0</v>
      </c>
      <c r="Q152" s="207"/>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row>
    <row r="153" spans="1:39" ht="13.5">
      <c r="A153" s="193" t="s">
        <v>414</v>
      </c>
      <c r="B153" s="193" t="s">
        <v>230</v>
      </c>
      <c r="C153" s="10"/>
      <c r="D153" s="10"/>
      <c r="E153" s="10"/>
      <c r="F153" s="10"/>
      <c r="G153" s="10"/>
      <c r="H153" s="10"/>
      <c r="I153" s="10"/>
      <c r="J153" s="200"/>
      <c r="K153" s="191"/>
      <c r="L153" s="11"/>
      <c r="M153" s="191"/>
      <c r="N153" s="191"/>
      <c r="O153" s="191"/>
      <c r="P153" s="194">
        <f t="shared" si="18"/>
        <v>0</v>
      </c>
      <c r="Q153" s="207"/>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row>
    <row r="154" spans="1:39" ht="13.5">
      <c r="A154" s="193" t="s">
        <v>415</v>
      </c>
      <c r="B154" s="193" t="s">
        <v>416</v>
      </c>
      <c r="C154" s="210"/>
      <c r="D154" s="190"/>
      <c r="E154" s="190"/>
      <c r="F154" s="190"/>
      <c r="G154" s="190"/>
      <c r="H154" s="190"/>
      <c r="I154" s="190"/>
      <c r="J154" s="190"/>
      <c r="K154" s="11"/>
      <c r="L154" s="191"/>
      <c r="M154" s="191"/>
      <c r="N154" s="191"/>
      <c r="O154" s="191"/>
      <c r="P154" s="194">
        <f t="shared" si="18"/>
        <v>0</v>
      </c>
      <c r="Q154" s="207"/>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row>
    <row r="155" spans="1:39" ht="13.5">
      <c r="A155" s="199"/>
      <c r="B155" s="199" t="s">
        <v>578</v>
      </c>
      <c r="C155" s="194">
        <f t="shared" ref="C155:O155" si="19">SUM(C139:C154)</f>
        <v>0</v>
      </c>
      <c r="D155" s="194">
        <f t="shared" si="19"/>
        <v>0</v>
      </c>
      <c r="E155" s="194">
        <f t="shared" si="19"/>
        <v>0</v>
      </c>
      <c r="F155" s="194">
        <f t="shared" si="19"/>
        <v>0</v>
      </c>
      <c r="G155" s="194">
        <f t="shared" si="19"/>
        <v>0</v>
      </c>
      <c r="H155" s="194">
        <f t="shared" si="19"/>
        <v>0</v>
      </c>
      <c r="I155" s="194">
        <f t="shared" si="19"/>
        <v>0</v>
      </c>
      <c r="J155" s="194">
        <f t="shared" si="19"/>
        <v>0</v>
      </c>
      <c r="K155" s="194">
        <f t="shared" si="19"/>
        <v>0</v>
      </c>
      <c r="L155" s="194">
        <f t="shared" si="19"/>
        <v>0</v>
      </c>
      <c r="M155" s="194">
        <f t="shared" si="19"/>
        <v>0</v>
      </c>
      <c r="N155" s="194">
        <f t="shared" si="19"/>
        <v>0</v>
      </c>
      <c r="O155" s="194">
        <f t="shared" si="19"/>
        <v>0</v>
      </c>
      <c r="P155" s="194">
        <f t="shared" si="18"/>
        <v>0</v>
      </c>
      <c r="Q155" s="207"/>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row>
    <row r="156" spans="1:39" ht="13.5">
      <c r="A156" s="189"/>
      <c r="B156" s="189" t="s">
        <v>417</v>
      </c>
      <c r="C156" s="208"/>
      <c r="D156" s="200"/>
      <c r="E156" s="200"/>
      <c r="F156" s="200"/>
      <c r="G156" s="200"/>
      <c r="H156" s="200"/>
      <c r="I156" s="200"/>
      <c r="J156" s="200"/>
      <c r="K156" s="201"/>
      <c r="L156" s="201"/>
      <c r="M156" s="201"/>
      <c r="N156" s="201"/>
      <c r="O156" s="201"/>
      <c r="P156" s="208"/>
      <c r="Q156" s="209"/>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row>
    <row r="157" spans="1:39" ht="13.5">
      <c r="A157" s="193" t="s">
        <v>418</v>
      </c>
      <c r="B157" s="193" t="s">
        <v>419</v>
      </c>
      <c r="C157" s="10"/>
      <c r="D157" s="10"/>
      <c r="E157" s="10"/>
      <c r="F157" s="10"/>
      <c r="G157" s="10"/>
      <c r="H157" s="10"/>
      <c r="I157" s="10"/>
      <c r="J157" s="200"/>
      <c r="K157" s="191"/>
      <c r="L157" s="191"/>
      <c r="M157" s="191"/>
      <c r="N157" s="191"/>
      <c r="O157" s="191"/>
      <c r="P157" s="194">
        <f>SUM(C157:O157)</f>
        <v>0</v>
      </c>
      <c r="Q157" s="207"/>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row>
    <row r="158" spans="1:39" ht="13.5">
      <c r="A158" s="193" t="s">
        <v>420</v>
      </c>
      <c r="B158" s="193" t="s">
        <v>421</v>
      </c>
      <c r="C158" s="10"/>
      <c r="D158" s="10"/>
      <c r="E158" s="10"/>
      <c r="F158" s="10"/>
      <c r="G158" s="10"/>
      <c r="H158" s="10"/>
      <c r="I158" s="10"/>
      <c r="J158" s="200"/>
      <c r="K158" s="191"/>
      <c r="L158" s="191"/>
      <c r="M158" s="191"/>
      <c r="N158" s="191"/>
      <c r="O158" s="191"/>
      <c r="P158" s="194">
        <f>SUM(C158:O158)</f>
        <v>0</v>
      </c>
      <c r="Q158" s="207"/>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06"/>
    </row>
    <row r="159" spans="1:39" ht="13.5">
      <c r="A159" s="193" t="s">
        <v>422</v>
      </c>
      <c r="B159" s="193" t="s">
        <v>423</v>
      </c>
      <c r="C159" s="10"/>
      <c r="D159" s="10"/>
      <c r="E159" s="10"/>
      <c r="F159" s="10"/>
      <c r="G159" s="10"/>
      <c r="H159" s="10"/>
      <c r="I159" s="10"/>
      <c r="J159" s="200"/>
      <c r="K159" s="191"/>
      <c r="L159" s="191"/>
      <c r="M159" s="191"/>
      <c r="N159" s="191"/>
      <c r="O159" s="191"/>
      <c r="P159" s="194">
        <f>SUM(C159:O159)</f>
        <v>0</v>
      </c>
      <c r="Q159" s="207"/>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row>
    <row r="160" spans="1:39" ht="13.5">
      <c r="A160" s="193" t="s">
        <v>424</v>
      </c>
      <c r="B160" s="193" t="s">
        <v>425</v>
      </c>
      <c r="C160" s="10"/>
      <c r="D160" s="10"/>
      <c r="E160" s="10"/>
      <c r="F160" s="10"/>
      <c r="G160" s="10"/>
      <c r="H160" s="10"/>
      <c r="I160" s="10"/>
      <c r="J160" s="200"/>
      <c r="K160" s="191"/>
      <c r="L160" s="191"/>
      <c r="M160" s="191"/>
      <c r="N160" s="191"/>
      <c r="O160" s="191"/>
      <c r="P160" s="194">
        <f>SUM(C160:O160)</f>
        <v>0</v>
      </c>
      <c r="Q160" s="207"/>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row>
    <row r="161" spans="1:39" ht="13.5">
      <c r="A161" s="199"/>
      <c r="B161" s="199" t="s">
        <v>579</v>
      </c>
      <c r="C161" s="194">
        <f>SUM(C157:C160)</f>
        <v>0</v>
      </c>
      <c r="D161" s="194">
        <f t="shared" ref="D161:O161" si="20">SUM(D157:D160)</f>
        <v>0</v>
      </c>
      <c r="E161" s="194">
        <f t="shared" si="20"/>
        <v>0</v>
      </c>
      <c r="F161" s="194">
        <f t="shared" si="20"/>
        <v>0</v>
      </c>
      <c r="G161" s="194">
        <f t="shared" si="20"/>
        <v>0</v>
      </c>
      <c r="H161" s="194">
        <f t="shared" si="20"/>
        <v>0</v>
      </c>
      <c r="I161" s="194">
        <f t="shared" si="20"/>
        <v>0</v>
      </c>
      <c r="J161" s="194">
        <f t="shared" si="20"/>
        <v>0</v>
      </c>
      <c r="K161" s="194">
        <f t="shared" si="20"/>
        <v>0</v>
      </c>
      <c r="L161" s="194">
        <f t="shared" si="20"/>
        <v>0</v>
      </c>
      <c r="M161" s="194">
        <f t="shared" si="20"/>
        <v>0</v>
      </c>
      <c r="N161" s="194">
        <f t="shared" si="20"/>
        <v>0</v>
      </c>
      <c r="O161" s="194">
        <f t="shared" si="20"/>
        <v>0</v>
      </c>
      <c r="P161" s="194">
        <f>SUM(C161:O161)</f>
        <v>0</v>
      </c>
      <c r="Q161" s="207"/>
      <c r="R161" s="206"/>
      <c r="S161" s="206"/>
      <c r="T161" s="206"/>
      <c r="U161" s="206"/>
      <c r="V161" s="206"/>
      <c r="W161" s="206"/>
      <c r="X161" s="206"/>
      <c r="Y161" s="206"/>
      <c r="Z161" s="206"/>
      <c r="AA161" s="206"/>
      <c r="AB161" s="206"/>
      <c r="AC161" s="206"/>
      <c r="AD161" s="206"/>
      <c r="AE161" s="206"/>
      <c r="AF161" s="206"/>
      <c r="AG161" s="206"/>
      <c r="AH161" s="206"/>
      <c r="AI161" s="206"/>
      <c r="AJ161" s="206"/>
      <c r="AK161" s="206"/>
      <c r="AL161" s="206"/>
      <c r="AM161" s="206"/>
    </row>
    <row r="162" spans="1:39" ht="13.5">
      <c r="A162" s="188"/>
      <c r="B162" s="188"/>
      <c r="C162" s="210"/>
      <c r="D162" s="190"/>
      <c r="E162" s="190"/>
      <c r="F162" s="190"/>
      <c r="G162" s="190"/>
      <c r="H162" s="190"/>
      <c r="I162" s="190"/>
      <c r="J162" s="190"/>
      <c r="K162" s="191"/>
      <c r="L162" s="191"/>
      <c r="M162" s="191"/>
      <c r="N162" s="191"/>
      <c r="O162" s="191"/>
      <c r="P162" s="210"/>
      <c r="Q162" s="207"/>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row>
    <row r="163" spans="1:39" ht="13.5">
      <c r="A163" s="199"/>
      <c r="B163" s="211" t="s">
        <v>555</v>
      </c>
      <c r="C163" s="212">
        <f t="shared" ref="C163:P163" si="21">SUM(C113:C161)-C124-C131-C155-C161</f>
        <v>0</v>
      </c>
      <c r="D163" s="212">
        <f t="shared" si="21"/>
        <v>0</v>
      </c>
      <c r="E163" s="212">
        <f t="shared" si="21"/>
        <v>0</v>
      </c>
      <c r="F163" s="212">
        <f t="shared" si="21"/>
        <v>0</v>
      </c>
      <c r="G163" s="229">
        <f t="shared" si="21"/>
        <v>0</v>
      </c>
      <c r="H163" s="212">
        <f t="shared" si="21"/>
        <v>0</v>
      </c>
      <c r="I163" s="212">
        <f t="shared" si="21"/>
        <v>0</v>
      </c>
      <c r="J163" s="212">
        <f t="shared" si="21"/>
        <v>0</v>
      </c>
      <c r="K163" s="212">
        <f t="shared" si="21"/>
        <v>0</v>
      </c>
      <c r="L163" s="212">
        <f t="shared" si="21"/>
        <v>0</v>
      </c>
      <c r="M163" s="212">
        <f t="shared" si="21"/>
        <v>0</v>
      </c>
      <c r="N163" s="212">
        <f t="shared" si="21"/>
        <v>0</v>
      </c>
      <c r="O163" s="212">
        <f t="shared" si="21"/>
        <v>0</v>
      </c>
      <c r="P163" s="212">
        <f t="shared" si="21"/>
        <v>0</v>
      </c>
      <c r="Q163" s="207"/>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row>
    <row r="164" spans="1:39" ht="13.5">
      <c r="A164" s="213"/>
      <c r="B164" s="213"/>
      <c r="C164" s="214"/>
      <c r="D164" s="215"/>
      <c r="E164" s="215"/>
      <c r="F164" s="215"/>
      <c r="G164" s="215"/>
      <c r="H164" s="215"/>
      <c r="I164" s="215"/>
      <c r="J164" s="215"/>
      <c r="K164" s="216"/>
      <c r="L164" s="216"/>
      <c r="M164" s="216"/>
      <c r="N164" s="216"/>
      <c r="O164" s="216"/>
      <c r="P164" s="214"/>
      <c r="Q164" s="207"/>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row>
    <row r="165" spans="1:39" ht="13.5">
      <c r="A165" s="213"/>
      <c r="B165" s="189" t="s">
        <v>426</v>
      </c>
      <c r="C165" s="214"/>
      <c r="D165" s="215"/>
      <c r="E165" s="215"/>
      <c r="F165" s="215"/>
      <c r="G165" s="215"/>
      <c r="H165" s="215"/>
      <c r="I165" s="215"/>
      <c r="J165" s="215"/>
      <c r="K165" s="216"/>
      <c r="L165" s="216"/>
      <c r="M165" s="216"/>
      <c r="N165" s="216"/>
      <c r="O165" s="216"/>
      <c r="P165" s="214"/>
      <c r="Q165" s="207"/>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row>
    <row r="166" spans="1:39" ht="13.5">
      <c r="A166" s="213"/>
      <c r="B166" s="213"/>
      <c r="C166" s="214"/>
      <c r="D166" s="215"/>
      <c r="E166" s="215"/>
      <c r="F166" s="215"/>
      <c r="G166" s="215"/>
      <c r="H166" s="215"/>
      <c r="I166" s="215"/>
      <c r="J166" s="215"/>
      <c r="K166" s="216"/>
      <c r="L166" s="216"/>
      <c r="M166" s="216"/>
      <c r="N166" s="216"/>
      <c r="O166" s="216"/>
      <c r="P166" s="214"/>
      <c r="Q166" s="207"/>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row>
    <row r="167" spans="1:39" ht="13.5">
      <c r="A167" s="213"/>
      <c r="B167" s="189" t="s">
        <v>427</v>
      </c>
      <c r="C167" s="215"/>
      <c r="D167" s="215"/>
      <c r="E167" s="215"/>
      <c r="F167" s="215"/>
      <c r="G167" s="215"/>
      <c r="H167" s="215"/>
      <c r="I167" s="215"/>
      <c r="J167" s="215"/>
      <c r="K167" s="216"/>
      <c r="L167" s="216"/>
      <c r="M167" s="216"/>
      <c r="N167" s="216"/>
      <c r="O167" s="216"/>
      <c r="P167" s="215"/>
      <c r="Q167" s="192"/>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row>
    <row r="168" spans="1:39" ht="13.5">
      <c r="A168" s="193" t="s">
        <v>428</v>
      </c>
      <c r="B168" s="193" t="s">
        <v>429</v>
      </c>
      <c r="C168" s="10"/>
      <c r="D168" s="10"/>
      <c r="E168" s="10"/>
      <c r="F168" s="10"/>
      <c r="G168" s="10"/>
      <c r="H168" s="10"/>
      <c r="I168" s="10"/>
      <c r="J168" s="215"/>
      <c r="K168" s="191"/>
      <c r="L168" s="11"/>
      <c r="M168" s="11"/>
      <c r="N168" s="11"/>
      <c r="O168" s="215"/>
      <c r="P168" s="194">
        <f t="shared" ref="P168:P179" si="22">SUM(C168:O168)</f>
        <v>0</v>
      </c>
      <c r="Q168" s="192"/>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row>
    <row r="169" spans="1:39" ht="13.5">
      <c r="A169" s="193" t="s">
        <v>149</v>
      </c>
      <c r="B169" s="193" t="s">
        <v>430</v>
      </c>
      <c r="C169" s="10"/>
      <c r="D169" s="10"/>
      <c r="E169" s="10"/>
      <c r="F169" s="10"/>
      <c r="G169" s="10"/>
      <c r="H169" s="10"/>
      <c r="I169" s="10"/>
      <c r="J169" s="215"/>
      <c r="K169" s="191"/>
      <c r="L169" s="11"/>
      <c r="M169" s="11"/>
      <c r="N169" s="11"/>
      <c r="O169" s="215"/>
      <c r="P169" s="194">
        <f t="shared" si="22"/>
        <v>0</v>
      </c>
      <c r="Q169" s="192"/>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row>
    <row r="170" spans="1:39" ht="13.5">
      <c r="A170" s="193" t="s">
        <v>431</v>
      </c>
      <c r="B170" s="193" t="s">
        <v>432</v>
      </c>
      <c r="C170" s="10"/>
      <c r="D170" s="10"/>
      <c r="E170" s="10"/>
      <c r="F170" s="10"/>
      <c r="G170" s="10"/>
      <c r="H170" s="10"/>
      <c r="I170" s="10"/>
      <c r="J170" s="215"/>
      <c r="K170" s="191"/>
      <c r="L170" s="11"/>
      <c r="M170" s="11"/>
      <c r="N170" s="11"/>
      <c r="O170" s="215"/>
      <c r="P170" s="194">
        <f t="shared" si="22"/>
        <v>0</v>
      </c>
      <c r="Q170" s="192"/>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row>
    <row r="171" spans="1:39" ht="13.5">
      <c r="A171" s="193" t="s">
        <v>433</v>
      </c>
      <c r="B171" s="193" t="s">
        <v>434</v>
      </c>
      <c r="C171" s="10"/>
      <c r="D171" s="10"/>
      <c r="E171" s="10"/>
      <c r="F171" s="10"/>
      <c r="G171" s="10"/>
      <c r="H171" s="10"/>
      <c r="I171" s="10"/>
      <c r="J171" s="215"/>
      <c r="K171" s="191"/>
      <c r="L171" s="11"/>
      <c r="M171" s="11"/>
      <c r="N171" s="11"/>
      <c r="O171" s="215"/>
      <c r="P171" s="194">
        <f t="shared" si="22"/>
        <v>0</v>
      </c>
      <c r="Q171" s="192"/>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row>
    <row r="172" spans="1:39" ht="13.5">
      <c r="A172" s="193" t="s">
        <v>435</v>
      </c>
      <c r="B172" s="193" t="s">
        <v>436</v>
      </c>
      <c r="C172" s="10"/>
      <c r="D172" s="10"/>
      <c r="E172" s="10"/>
      <c r="F172" s="10"/>
      <c r="G172" s="10"/>
      <c r="H172" s="10"/>
      <c r="I172" s="10"/>
      <c r="J172" s="215"/>
      <c r="K172" s="191"/>
      <c r="L172" s="11"/>
      <c r="M172" s="11"/>
      <c r="N172" s="11"/>
      <c r="O172" s="215"/>
      <c r="P172" s="194">
        <f t="shared" si="22"/>
        <v>0</v>
      </c>
      <c r="Q172" s="192"/>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row>
    <row r="173" spans="1:39" ht="13.5">
      <c r="A173" s="193" t="s">
        <v>437</v>
      </c>
      <c r="B173" s="193" t="s">
        <v>438</v>
      </c>
      <c r="C173" s="10"/>
      <c r="D173" s="10"/>
      <c r="E173" s="10"/>
      <c r="F173" s="10"/>
      <c r="G173" s="10"/>
      <c r="H173" s="10"/>
      <c r="I173" s="10"/>
      <c r="J173" s="215"/>
      <c r="K173" s="191"/>
      <c r="L173" s="11"/>
      <c r="M173" s="11"/>
      <c r="N173" s="11"/>
      <c r="O173" s="215"/>
      <c r="P173" s="194">
        <f t="shared" si="22"/>
        <v>0</v>
      </c>
      <c r="Q173" s="192"/>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row>
    <row r="174" spans="1:39" ht="13.5">
      <c r="A174" s="193" t="s">
        <v>439</v>
      </c>
      <c r="B174" s="193" t="s">
        <v>440</v>
      </c>
      <c r="C174" s="10"/>
      <c r="D174" s="10"/>
      <c r="E174" s="10"/>
      <c r="F174" s="10"/>
      <c r="G174" s="10"/>
      <c r="H174" s="10"/>
      <c r="I174" s="10"/>
      <c r="J174" s="215"/>
      <c r="K174" s="191"/>
      <c r="L174" s="11"/>
      <c r="M174" s="11"/>
      <c r="N174" s="11"/>
      <c r="O174" s="215"/>
      <c r="P174" s="194">
        <f t="shared" si="22"/>
        <v>0</v>
      </c>
      <c r="Q174" s="192"/>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row>
    <row r="175" spans="1:39" ht="13.5">
      <c r="A175" s="193" t="s">
        <v>441</v>
      </c>
      <c r="B175" s="193" t="s">
        <v>442</v>
      </c>
      <c r="C175" s="10"/>
      <c r="D175" s="10"/>
      <c r="E175" s="10"/>
      <c r="F175" s="10"/>
      <c r="G175" s="10"/>
      <c r="H175" s="10"/>
      <c r="I175" s="10"/>
      <c r="J175" s="215"/>
      <c r="K175" s="191"/>
      <c r="L175" s="11"/>
      <c r="M175" s="11"/>
      <c r="N175" s="11"/>
      <c r="O175" s="215"/>
      <c r="P175" s="194">
        <f t="shared" si="22"/>
        <v>0</v>
      </c>
      <c r="Q175" s="192"/>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row>
    <row r="176" spans="1:39" ht="13.5">
      <c r="A176" s="193" t="s">
        <v>443</v>
      </c>
      <c r="B176" s="193" t="s">
        <v>444</v>
      </c>
      <c r="C176" s="10"/>
      <c r="D176" s="10"/>
      <c r="E176" s="10"/>
      <c r="F176" s="10"/>
      <c r="G176" s="10"/>
      <c r="H176" s="10"/>
      <c r="I176" s="10"/>
      <c r="J176" s="215"/>
      <c r="K176" s="191"/>
      <c r="L176" s="11"/>
      <c r="M176" s="11"/>
      <c r="N176" s="11"/>
      <c r="O176" s="215"/>
      <c r="P176" s="194">
        <f t="shared" si="22"/>
        <v>0</v>
      </c>
      <c r="Q176" s="192"/>
      <c r="R176" s="206"/>
      <c r="S176" s="206"/>
      <c r="T176" s="206"/>
      <c r="U176" s="206"/>
      <c r="V176" s="206"/>
      <c r="W176" s="206"/>
      <c r="X176" s="206"/>
      <c r="Y176" s="206"/>
      <c r="Z176" s="206"/>
      <c r="AA176" s="206"/>
      <c r="AB176" s="206"/>
      <c r="AC176" s="206"/>
      <c r="AD176" s="206"/>
      <c r="AE176" s="206"/>
      <c r="AF176" s="206"/>
      <c r="AG176" s="206"/>
      <c r="AH176" s="206"/>
      <c r="AI176" s="206"/>
      <c r="AJ176" s="206"/>
      <c r="AK176" s="206"/>
      <c r="AL176" s="206"/>
      <c r="AM176" s="206"/>
    </row>
    <row r="177" spans="1:39" ht="13.5">
      <c r="A177" s="193" t="s">
        <v>445</v>
      </c>
      <c r="B177" s="193" t="s">
        <v>446</v>
      </c>
      <c r="C177" s="10"/>
      <c r="D177" s="10"/>
      <c r="E177" s="10"/>
      <c r="F177" s="10"/>
      <c r="G177" s="10"/>
      <c r="H177" s="10"/>
      <c r="I177" s="10"/>
      <c r="J177" s="215"/>
      <c r="K177" s="191"/>
      <c r="L177" s="11"/>
      <c r="M177" s="11"/>
      <c r="N177" s="11"/>
      <c r="O177" s="215"/>
      <c r="P177" s="194">
        <f t="shared" si="22"/>
        <v>0</v>
      </c>
      <c r="Q177" s="192"/>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row>
    <row r="178" spans="1:39" ht="13.5">
      <c r="A178" s="193" t="s">
        <v>447</v>
      </c>
      <c r="B178" s="193" t="s">
        <v>230</v>
      </c>
      <c r="C178" s="10"/>
      <c r="D178" s="10"/>
      <c r="E178" s="10"/>
      <c r="F178" s="10"/>
      <c r="G178" s="10"/>
      <c r="H178" s="10"/>
      <c r="I178" s="10"/>
      <c r="J178" s="215"/>
      <c r="K178" s="191"/>
      <c r="L178" s="11"/>
      <c r="M178" s="11"/>
      <c r="N178" s="11"/>
      <c r="O178" s="215"/>
      <c r="P178" s="194">
        <f t="shared" si="22"/>
        <v>0</v>
      </c>
      <c r="Q178" s="192"/>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row>
    <row r="179" spans="1:39" ht="13.5">
      <c r="A179" s="199"/>
      <c r="B179" s="199" t="s">
        <v>580</v>
      </c>
      <c r="C179" s="194">
        <f>SUM(C168:C178)</f>
        <v>0</v>
      </c>
      <c r="D179" s="194">
        <f t="shared" ref="D179:O179" si="23">SUM(D168:D178)</f>
        <v>0</v>
      </c>
      <c r="E179" s="194">
        <f t="shared" si="23"/>
        <v>0</v>
      </c>
      <c r="F179" s="194">
        <f t="shared" si="23"/>
        <v>0</v>
      </c>
      <c r="G179" s="194">
        <f t="shared" si="23"/>
        <v>0</v>
      </c>
      <c r="H179" s="194">
        <f t="shared" si="23"/>
        <v>0</v>
      </c>
      <c r="I179" s="194">
        <f t="shared" si="23"/>
        <v>0</v>
      </c>
      <c r="J179" s="194">
        <f t="shared" si="23"/>
        <v>0</v>
      </c>
      <c r="K179" s="194">
        <f t="shared" si="23"/>
        <v>0</v>
      </c>
      <c r="L179" s="194">
        <f t="shared" si="23"/>
        <v>0</v>
      </c>
      <c r="M179" s="194">
        <f t="shared" si="23"/>
        <v>0</v>
      </c>
      <c r="N179" s="194">
        <f t="shared" si="23"/>
        <v>0</v>
      </c>
      <c r="O179" s="194">
        <f t="shared" si="23"/>
        <v>0</v>
      </c>
      <c r="P179" s="194">
        <f t="shared" si="22"/>
        <v>0</v>
      </c>
      <c r="Q179" s="192"/>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row>
    <row r="180" spans="1:39" ht="13.5">
      <c r="A180" s="189"/>
      <c r="B180" s="189" t="s">
        <v>448</v>
      </c>
      <c r="C180" s="200"/>
      <c r="D180" s="200"/>
      <c r="E180" s="200"/>
      <c r="F180" s="200"/>
      <c r="G180" s="200"/>
      <c r="H180" s="200"/>
      <c r="I180" s="200"/>
      <c r="J180" s="215"/>
      <c r="K180" s="201"/>
      <c r="L180" s="201"/>
      <c r="M180" s="201"/>
      <c r="N180" s="215"/>
      <c r="O180" s="215"/>
      <c r="P180" s="200"/>
      <c r="Q180" s="202"/>
      <c r="R180" s="206"/>
      <c r="S180" s="206"/>
      <c r="T180" s="206"/>
      <c r="U180" s="206"/>
      <c r="V180" s="206"/>
      <c r="W180" s="206"/>
      <c r="X180" s="206"/>
      <c r="Y180" s="206"/>
      <c r="Z180" s="206"/>
      <c r="AA180" s="206"/>
      <c r="AB180" s="206"/>
      <c r="AC180" s="206"/>
      <c r="AD180" s="206"/>
      <c r="AE180" s="206"/>
      <c r="AF180" s="206"/>
      <c r="AG180" s="206"/>
      <c r="AH180" s="206"/>
      <c r="AI180" s="206"/>
      <c r="AJ180" s="206"/>
      <c r="AK180" s="206"/>
      <c r="AL180" s="206"/>
      <c r="AM180" s="206"/>
    </row>
    <row r="181" spans="1:39" ht="13.5">
      <c r="A181" s="193" t="s">
        <v>449</v>
      </c>
      <c r="B181" s="193" t="s">
        <v>450</v>
      </c>
      <c r="C181" s="10"/>
      <c r="D181" s="10"/>
      <c r="E181" s="10"/>
      <c r="F181" s="10"/>
      <c r="G181" s="10"/>
      <c r="H181" s="10"/>
      <c r="I181" s="10"/>
      <c r="J181" s="215"/>
      <c r="K181" s="191"/>
      <c r="L181" s="11"/>
      <c r="M181" s="11"/>
      <c r="N181" s="11"/>
      <c r="O181" s="215"/>
      <c r="P181" s="194">
        <f t="shared" ref="P181:P192" si="24">SUM(C181:O181)</f>
        <v>0</v>
      </c>
      <c r="Q181" s="192"/>
      <c r="R181" s="206"/>
      <c r="S181" s="206"/>
      <c r="T181" s="206"/>
      <c r="U181" s="206"/>
      <c r="V181" s="206"/>
      <c r="W181" s="206"/>
      <c r="X181" s="206"/>
      <c r="Y181" s="206"/>
      <c r="Z181" s="206"/>
      <c r="AA181" s="206"/>
      <c r="AB181" s="206"/>
      <c r="AC181" s="206"/>
      <c r="AD181" s="206"/>
      <c r="AE181" s="206"/>
      <c r="AF181" s="206"/>
      <c r="AG181" s="206"/>
      <c r="AH181" s="206"/>
      <c r="AI181" s="206"/>
      <c r="AJ181" s="206"/>
      <c r="AK181" s="206"/>
      <c r="AL181" s="206"/>
      <c r="AM181" s="206"/>
    </row>
    <row r="182" spans="1:39" ht="13.5">
      <c r="A182" s="193" t="s">
        <v>451</v>
      </c>
      <c r="B182" s="193" t="s">
        <v>452</v>
      </c>
      <c r="C182" s="10"/>
      <c r="D182" s="10"/>
      <c r="E182" s="10"/>
      <c r="F182" s="10"/>
      <c r="G182" s="10"/>
      <c r="H182" s="10"/>
      <c r="I182" s="10"/>
      <c r="J182" s="215"/>
      <c r="K182" s="191"/>
      <c r="L182" s="11"/>
      <c r="M182" s="11"/>
      <c r="N182" s="11"/>
      <c r="O182" s="215"/>
      <c r="P182" s="194">
        <f t="shared" si="24"/>
        <v>0</v>
      </c>
      <c r="Q182" s="192"/>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row>
    <row r="183" spans="1:39" ht="13.5">
      <c r="A183" s="193" t="s">
        <v>453</v>
      </c>
      <c r="B183" s="193" t="s">
        <v>454</v>
      </c>
      <c r="C183" s="10"/>
      <c r="D183" s="10"/>
      <c r="E183" s="10"/>
      <c r="F183" s="10"/>
      <c r="G183" s="10"/>
      <c r="H183" s="10"/>
      <c r="I183" s="10"/>
      <c r="J183" s="215"/>
      <c r="K183" s="191"/>
      <c r="L183" s="11"/>
      <c r="M183" s="11"/>
      <c r="N183" s="11"/>
      <c r="O183" s="215"/>
      <c r="P183" s="194">
        <f t="shared" si="24"/>
        <v>0</v>
      </c>
      <c r="Q183" s="192"/>
      <c r="R183" s="206"/>
      <c r="S183" s="206"/>
      <c r="T183" s="206"/>
      <c r="U183" s="206"/>
      <c r="V183" s="206"/>
      <c r="W183" s="206"/>
      <c r="X183" s="206"/>
      <c r="Y183" s="206"/>
      <c r="Z183" s="206"/>
      <c r="AA183" s="206"/>
      <c r="AB183" s="206"/>
      <c r="AC183" s="206"/>
      <c r="AD183" s="206"/>
      <c r="AE183" s="206"/>
      <c r="AF183" s="206"/>
      <c r="AG183" s="206"/>
      <c r="AH183" s="206"/>
      <c r="AI183" s="206"/>
      <c r="AJ183" s="206"/>
      <c r="AK183" s="206"/>
      <c r="AL183" s="206"/>
      <c r="AM183" s="206"/>
    </row>
    <row r="184" spans="1:39" ht="13.5">
      <c r="A184" s="193" t="s">
        <v>455</v>
      </c>
      <c r="B184" s="193" t="s">
        <v>456</v>
      </c>
      <c r="C184" s="10"/>
      <c r="D184" s="10"/>
      <c r="E184" s="10"/>
      <c r="F184" s="10"/>
      <c r="G184" s="10"/>
      <c r="H184" s="10"/>
      <c r="I184" s="10"/>
      <c r="J184" s="215"/>
      <c r="K184" s="191"/>
      <c r="L184" s="11"/>
      <c r="M184" s="11"/>
      <c r="N184" s="11"/>
      <c r="O184" s="215"/>
      <c r="P184" s="194">
        <f t="shared" si="24"/>
        <v>0</v>
      </c>
      <c r="Q184" s="192"/>
      <c r="R184" s="206"/>
      <c r="S184" s="206"/>
      <c r="T184" s="206"/>
      <c r="U184" s="206"/>
      <c r="V184" s="206"/>
      <c r="W184" s="206"/>
      <c r="X184" s="206"/>
      <c r="Y184" s="206"/>
      <c r="Z184" s="206"/>
      <c r="AA184" s="206"/>
      <c r="AB184" s="206"/>
      <c r="AC184" s="206"/>
      <c r="AD184" s="206"/>
      <c r="AE184" s="206"/>
      <c r="AF184" s="206"/>
      <c r="AG184" s="206"/>
      <c r="AH184" s="206"/>
      <c r="AI184" s="206"/>
      <c r="AJ184" s="206"/>
      <c r="AK184" s="206"/>
      <c r="AL184" s="206"/>
      <c r="AM184" s="206"/>
    </row>
    <row r="185" spans="1:39" ht="13.5">
      <c r="A185" s="193" t="s">
        <v>457</v>
      </c>
      <c r="B185" s="193" t="s">
        <v>458</v>
      </c>
      <c r="C185" s="10"/>
      <c r="D185" s="10"/>
      <c r="E185" s="10"/>
      <c r="F185" s="10"/>
      <c r="G185" s="10"/>
      <c r="H185" s="10"/>
      <c r="I185" s="10"/>
      <c r="J185" s="215"/>
      <c r="K185" s="191"/>
      <c r="L185" s="11"/>
      <c r="M185" s="11"/>
      <c r="N185" s="11"/>
      <c r="O185" s="215"/>
      <c r="P185" s="194">
        <f t="shared" si="24"/>
        <v>0</v>
      </c>
      <c r="Q185" s="192"/>
      <c r="R185" s="206"/>
      <c r="S185" s="206"/>
      <c r="T185" s="206"/>
      <c r="U185" s="206"/>
      <c r="V185" s="206"/>
      <c r="W185" s="206"/>
      <c r="X185" s="206"/>
      <c r="Y185" s="206"/>
      <c r="Z185" s="206"/>
      <c r="AA185" s="206"/>
      <c r="AB185" s="206"/>
      <c r="AC185" s="206"/>
      <c r="AD185" s="206"/>
      <c r="AE185" s="206"/>
      <c r="AF185" s="206"/>
      <c r="AG185" s="206"/>
      <c r="AH185" s="206"/>
      <c r="AI185" s="206"/>
      <c r="AJ185" s="206"/>
      <c r="AK185" s="206"/>
      <c r="AL185" s="206"/>
      <c r="AM185" s="206"/>
    </row>
    <row r="186" spans="1:39" ht="13.5">
      <c r="A186" s="193" t="s">
        <v>459</v>
      </c>
      <c r="B186" s="193" t="s">
        <v>460</v>
      </c>
      <c r="C186" s="10"/>
      <c r="D186" s="10"/>
      <c r="E186" s="10"/>
      <c r="F186" s="10"/>
      <c r="G186" s="10"/>
      <c r="H186" s="10"/>
      <c r="I186" s="10"/>
      <c r="J186" s="215"/>
      <c r="K186" s="191"/>
      <c r="L186" s="11"/>
      <c r="M186" s="11"/>
      <c r="N186" s="11"/>
      <c r="O186" s="215"/>
      <c r="P186" s="194">
        <f t="shared" si="24"/>
        <v>0</v>
      </c>
      <c r="Q186" s="192"/>
      <c r="R186" s="206"/>
      <c r="S186" s="206"/>
      <c r="T186" s="206"/>
      <c r="U186" s="206"/>
      <c r="V186" s="206"/>
      <c r="W186" s="206"/>
      <c r="X186" s="206"/>
      <c r="Y186" s="206"/>
      <c r="Z186" s="206"/>
      <c r="AA186" s="206"/>
      <c r="AB186" s="206"/>
      <c r="AC186" s="206"/>
      <c r="AD186" s="206"/>
      <c r="AE186" s="206"/>
      <c r="AF186" s="206"/>
      <c r="AG186" s="206"/>
      <c r="AH186" s="206"/>
      <c r="AI186" s="206"/>
      <c r="AJ186" s="206"/>
      <c r="AK186" s="206"/>
      <c r="AL186" s="206"/>
      <c r="AM186" s="206"/>
    </row>
    <row r="187" spans="1:39" ht="13.5">
      <c r="A187" s="193" t="s">
        <v>461</v>
      </c>
      <c r="B187" s="193" t="s">
        <v>462</v>
      </c>
      <c r="C187" s="10"/>
      <c r="D187" s="10"/>
      <c r="E187" s="10"/>
      <c r="F187" s="10"/>
      <c r="G187" s="10"/>
      <c r="H187" s="10"/>
      <c r="I187" s="10"/>
      <c r="J187" s="215"/>
      <c r="K187" s="191"/>
      <c r="L187" s="11"/>
      <c r="M187" s="11"/>
      <c r="N187" s="11"/>
      <c r="O187" s="215"/>
      <c r="P187" s="194">
        <f t="shared" si="24"/>
        <v>0</v>
      </c>
      <c r="Q187" s="192"/>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row>
    <row r="188" spans="1:39" ht="13.5">
      <c r="A188" s="193" t="s">
        <v>463</v>
      </c>
      <c r="B188" s="193" t="s">
        <v>168</v>
      </c>
      <c r="C188" s="10"/>
      <c r="D188" s="10"/>
      <c r="E188" s="10"/>
      <c r="F188" s="10"/>
      <c r="G188" s="10"/>
      <c r="H188" s="10"/>
      <c r="I188" s="10"/>
      <c r="J188" s="215"/>
      <c r="K188" s="191"/>
      <c r="L188" s="11"/>
      <c r="M188" s="11"/>
      <c r="N188" s="11"/>
      <c r="O188" s="215"/>
      <c r="P188" s="194">
        <f t="shared" si="24"/>
        <v>0</v>
      </c>
      <c r="Q188" s="192"/>
      <c r="R188" s="206"/>
      <c r="S188" s="206"/>
      <c r="T188" s="206"/>
      <c r="U188" s="206"/>
      <c r="V188" s="206"/>
      <c r="W188" s="206"/>
      <c r="X188" s="206"/>
      <c r="Y188" s="206"/>
      <c r="Z188" s="206"/>
      <c r="AA188" s="206"/>
      <c r="AB188" s="206"/>
      <c r="AC188" s="206"/>
      <c r="AD188" s="206"/>
      <c r="AE188" s="206"/>
      <c r="AF188" s="206"/>
      <c r="AG188" s="206"/>
      <c r="AH188" s="206"/>
      <c r="AI188" s="206"/>
      <c r="AJ188" s="206"/>
      <c r="AK188" s="206"/>
      <c r="AL188" s="206"/>
      <c r="AM188" s="206"/>
    </row>
    <row r="189" spans="1:39" ht="13.5">
      <c r="A189" s="193" t="s">
        <v>464</v>
      </c>
      <c r="B189" s="193" t="s">
        <v>465</v>
      </c>
      <c r="C189" s="10"/>
      <c r="D189" s="10"/>
      <c r="E189" s="10"/>
      <c r="F189" s="10"/>
      <c r="G189" s="10"/>
      <c r="H189" s="10"/>
      <c r="I189" s="10"/>
      <c r="J189" s="215"/>
      <c r="K189" s="191"/>
      <c r="L189" s="11"/>
      <c r="M189" s="11"/>
      <c r="N189" s="11"/>
      <c r="O189" s="215"/>
      <c r="P189" s="194">
        <f t="shared" si="24"/>
        <v>0</v>
      </c>
      <c r="Q189" s="192"/>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row>
    <row r="190" spans="1:39" ht="13.5">
      <c r="A190" s="193" t="s">
        <v>169</v>
      </c>
      <c r="B190" s="193" t="s">
        <v>170</v>
      </c>
      <c r="C190" s="10"/>
      <c r="D190" s="10"/>
      <c r="E190" s="10"/>
      <c r="F190" s="10"/>
      <c r="G190" s="10"/>
      <c r="H190" s="10"/>
      <c r="I190" s="10"/>
      <c r="J190" s="215"/>
      <c r="K190" s="191"/>
      <c r="L190" s="11"/>
      <c r="M190" s="11"/>
      <c r="N190" s="11"/>
      <c r="O190" s="215"/>
      <c r="P190" s="194">
        <f t="shared" si="24"/>
        <v>0</v>
      </c>
      <c r="Q190" s="192"/>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row>
    <row r="191" spans="1:39" ht="13.5">
      <c r="A191" s="193" t="s">
        <v>466</v>
      </c>
      <c r="B191" s="193" t="s">
        <v>230</v>
      </c>
      <c r="C191" s="10"/>
      <c r="D191" s="10"/>
      <c r="E191" s="10"/>
      <c r="F191" s="10"/>
      <c r="G191" s="10"/>
      <c r="H191" s="10"/>
      <c r="I191" s="10"/>
      <c r="J191" s="215"/>
      <c r="K191" s="191"/>
      <c r="L191" s="11"/>
      <c r="M191" s="11"/>
      <c r="N191" s="11"/>
      <c r="O191" s="215"/>
      <c r="P191" s="194">
        <f t="shared" si="24"/>
        <v>0</v>
      </c>
      <c r="Q191" s="192"/>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row>
    <row r="192" spans="1:39" ht="13.5">
      <c r="A192" s="199"/>
      <c r="B192" s="199" t="s">
        <v>581</v>
      </c>
      <c r="C192" s="194">
        <f>SUM(C181:C191)</f>
        <v>0</v>
      </c>
      <c r="D192" s="194">
        <f t="shared" ref="D192:O192" si="25">SUM(D181:D191)</f>
        <v>0</v>
      </c>
      <c r="E192" s="194">
        <f t="shared" si="25"/>
        <v>0</v>
      </c>
      <c r="F192" s="194">
        <f t="shared" si="25"/>
        <v>0</v>
      </c>
      <c r="G192" s="194">
        <f t="shared" si="25"/>
        <v>0</v>
      </c>
      <c r="H192" s="194">
        <f t="shared" si="25"/>
        <v>0</v>
      </c>
      <c r="I192" s="194">
        <f t="shared" si="25"/>
        <v>0</v>
      </c>
      <c r="J192" s="194">
        <f t="shared" si="25"/>
        <v>0</v>
      </c>
      <c r="K192" s="194">
        <f t="shared" si="25"/>
        <v>0</v>
      </c>
      <c r="L192" s="194">
        <f t="shared" si="25"/>
        <v>0</v>
      </c>
      <c r="M192" s="194">
        <f t="shared" si="25"/>
        <v>0</v>
      </c>
      <c r="N192" s="194">
        <f t="shared" si="25"/>
        <v>0</v>
      </c>
      <c r="O192" s="194">
        <f t="shared" si="25"/>
        <v>0</v>
      </c>
      <c r="P192" s="194">
        <f t="shared" si="24"/>
        <v>0</v>
      </c>
      <c r="Q192" s="192"/>
      <c r="R192" s="206"/>
      <c r="S192" s="206"/>
      <c r="T192" s="206"/>
      <c r="U192" s="206"/>
      <c r="V192" s="206"/>
      <c r="W192" s="206"/>
      <c r="X192" s="206"/>
      <c r="Y192" s="206"/>
      <c r="Z192" s="206"/>
      <c r="AA192" s="206"/>
      <c r="AB192" s="206"/>
      <c r="AC192" s="206"/>
      <c r="AD192" s="206"/>
      <c r="AE192" s="206"/>
      <c r="AF192" s="206"/>
      <c r="AG192" s="206"/>
      <c r="AH192" s="206"/>
      <c r="AI192" s="206"/>
      <c r="AJ192" s="206"/>
      <c r="AK192" s="206"/>
      <c r="AL192" s="206"/>
      <c r="AM192" s="206"/>
    </row>
    <row r="193" spans="1:39" ht="13.5">
      <c r="A193" s="189"/>
      <c r="B193" s="189" t="s">
        <v>467</v>
      </c>
      <c r="C193" s="200"/>
      <c r="D193" s="200"/>
      <c r="E193" s="200"/>
      <c r="F193" s="200"/>
      <c r="G193" s="200"/>
      <c r="H193" s="200"/>
      <c r="I193" s="200"/>
      <c r="J193" s="215"/>
      <c r="K193" s="201"/>
      <c r="L193" s="201"/>
      <c r="M193" s="201"/>
      <c r="N193" s="215"/>
      <c r="O193" s="215"/>
      <c r="P193" s="200"/>
      <c r="Q193" s="202"/>
      <c r="R193" s="206"/>
      <c r="S193" s="206"/>
      <c r="T193" s="206"/>
      <c r="U193" s="206"/>
      <c r="V193" s="206"/>
      <c r="W193" s="206"/>
      <c r="X193" s="206"/>
      <c r="Y193" s="206"/>
      <c r="Z193" s="206"/>
      <c r="AA193" s="206"/>
      <c r="AB193" s="206"/>
      <c r="AC193" s="206"/>
      <c r="AD193" s="206"/>
      <c r="AE193" s="206"/>
      <c r="AF193" s="206"/>
      <c r="AG193" s="206"/>
      <c r="AH193" s="206"/>
      <c r="AI193" s="206"/>
      <c r="AJ193" s="206"/>
      <c r="AK193" s="206"/>
      <c r="AL193" s="206"/>
      <c r="AM193" s="206"/>
    </row>
    <row r="194" spans="1:39" ht="13.5">
      <c r="A194" s="193" t="s">
        <v>468</v>
      </c>
      <c r="B194" s="193" t="s">
        <v>469</v>
      </c>
      <c r="C194" s="10"/>
      <c r="D194" s="10"/>
      <c r="E194" s="10"/>
      <c r="F194" s="10"/>
      <c r="G194" s="10"/>
      <c r="H194" s="10"/>
      <c r="I194" s="10"/>
      <c r="J194" s="215"/>
      <c r="K194" s="191"/>
      <c r="L194" s="11"/>
      <c r="M194" s="11"/>
      <c r="N194" s="11"/>
      <c r="O194" s="215"/>
      <c r="P194" s="194">
        <f t="shared" ref="P194:P205" si="26">SUM(C194:O194)</f>
        <v>0</v>
      </c>
      <c r="Q194" s="192"/>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row>
    <row r="195" spans="1:39" ht="13.5">
      <c r="A195" s="193" t="s">
        <v>470</v>
      </c>
      <c r="B195" s="193" t="s">
        <v>471</v>
      </c>
      <c r="C195" s="10"/>
      <c r="D195" s="10"/>
      <c r="E195" s="10"/>
      <c r="F195" s="10"/>
      <c r="G195" s="10"/>
      <c r="H195" s="10"/>
      <c r="I195" s="10"/>
      <c r="J195" s="215"/>
      <c r="K195" s="191"/>
      <c r="L195" s="11"/>
      <c r="M195" s="11"/>
      <c r="N195" s="11"/>
      <c r="O195" s="215"/>
      <c r="P195" s="194">
        <f t="shared" si="26"/>
        <v>0</v>
      </c>
      <c r="Q195" s="192"/>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row>
    <row r="196" spans="1:39" ht="13.5">
      <c r="A196" s="193" t="s">
        <v>472</v>
      </c>
      <c r="B196" s="193" t="s">
        <v>473</v>
      </c>
      <c r="C196" s="10"/>
      <c r="D196" s="10"/>
      <c r="E196" s="10"/>
      <c r="F196" s="10"/>
      <c r="G196" s="10"/>
      <c r="H196" s="10"/>
      <c r="I196" s="10"/>
      <c r="J196" s="215"/>
      <c r="K196" s="191"/>
      <c r="L196" s="11"/>
      <c r="M196" s="11"/>
      <c r="N196" s="11"/>
      <c r="O196" s="215"/>
      <c r="P196" s="194">
        <f t="shared" si="26"/>
        <v>0</v>
      </c>
      <c r="Q196" s="192"/>
      <c r="R196" s="206"/>
      <c r="S196" s="206"/>
      <c r="T196" s="206"/>
      <c r="U196" s="206"/>
      <c r="V196" s="206"/>
      <c r="W196" s="206"/>
      <c r="X196" s="206"/>
      <c r="Y196" s="206"/>
      <c r="Z196" s="206"/>
      <c r="AA196" s="206"/>
      <c r="AB196" s="206"/>
      <c r="AC196" s="206"/>
      <c r="AD196" s="206"/>
      <c r="AE196" s="206"/>
      <c r="AF196" s="206"/>
      <c r="AG196" s="206"/>
      <c r="AH196" s="206"/>
      <c r="AI196" s="206"/>
      <c r="AJ196" s="206"/>
      <c r="AK196" s="206"/>
      <c r="AL196" s="206"/>
      <c r="AM196" s="206"/>
    </row>
    <row r="197" spans="1:39" ht="13.5">
      <c r="A197" s="193" t="s">
        <v>474</v>
      </c>
      <c r="B197" s="193" t="s">
        <v>475</v>
      </c>
      <c r="C197" s="10"/>
      <c r="D197" s="10"/>
      <c r="E197" s="10"/>
      <c r="F197" s="10"/>
      <c r="G197" s="10"/>
      <c r="H197" s="10"/>
      <c r="I197" s="10"/>
      <c r="J197" s="215"/>
      <c r="K197" s="191"/>
      <c r="L197" s="11"/>
      <c r="M197" s="11"/>
      <c r="N197" s="11"/>
      <c r="O197" s="215"/>
      <c r="P197" s="194">
        <f t="shared" si="26"/>
        <v>0</v>
      </c>
      <c r="Q197" s="192"/>
      <c r="R197" s="206"/>
      <c r="S197" s="206"/>
      <c r="T197" s="206"/>
      <c r="U197" s="206"/>
      <c r="V197" s="206"/>
      <c r="W197" s="206"/>
      <c r="X197" s="206"/>
      <c r="Y197" s="206"/>
      <c r="Z197" s="206"/>
      <c r="AA197" s="206"/>
      <c r="AB197" s="206"/>
      <c r="AC197" s="206"/>
      <c r="AD197" s="206"/>
      <c r="AE197" s="206"/>
      <c r="AF197" s="206"/>
      <c r="AG197" s="206"/>
      <c r="AH197" s="206"/>
      <c r="AI197" s="206"/>
      <c r="AJ197" s="206"/>
      <c r="AK197" s="206"/>
      <c r="AL197" s="206"/>
      <c r="AM197" s="206"/>
    </row>
    <row r="198" spans="1:39" ht="13.5">
      <c r="A198" s="193" t="s">
        <v>476</v>
      </c>
      <c r="B198" s="193" t="s">
        <v>477</v>
      </c>
      <c r="C198" s="10"/>
      <c r="D198" s="10"/>
      <c r="E198" s="10"/>
      <c r="F198" s="10"/>
      <c r="G198" s="10"/>
      <c r="H198" s="10"/>
      <c r="I198" s="10"/>
      <c r="J198" s="215"/>
      <c r="K198" s="191"/>
      <c r="L198" s="11"/>
      <c r="M198" s="11"/>
      <c r="N198" s="11"/>
      <c r="O198" s="215"/>
      <c r="P198" s="194">
        <f t="shared" si="26"/>
        <v>0</v>
      </c>
      <c r="Q198" s="192"/>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row>
    <row r="199" spans="1:39" ht="13.5">
      <c r="A199" s="193" t="s">
        <v>478</v>
      </c>
      <c r="B199" s="193" t="s">
        <v>479</v>
      </c>
      <c r="C199" s="10"/>
      <c r="D199" s="10"/>
      <c r="E199" s="10"/>
      <c r="F199" s="10"/>
      <c r="G199" s="10"/>
      <c r="H199" s="10"/>
      <c r="I199" s="10"/>
      <c r="J199" s="215"/>
      <c r="K199" s="191"/>
      <c r="L199" s="11"/>
      <c r="M199" s="11"/>
      <c r="N199" s="11"/>
      <c r="O199" s="215"/>
      <c r="P199" s="194">
        <f t="shared" si="26"/>
        <v>0</v>
      </c>
      <c r="Q199" s="192"/>
      <c r="R199" s="206"/>
      <c r="S199" s="206"/>
      <c r="T199" s="206"/>
      <c r="U199" s="206"/>
      <c r="V199" s="206"/>
      <c r="W199" s="206"/>
      <c r="X199" s="206"/>
      <c r="Y199" s="206"/>
      <c r="Z199" s="206"/>
      <c r="AA199" s="206"/>
      <c r="AB199" s="206"/>
      <c r="AC199" s="206"/>
      <c r="AD199" s="206"/>
      <c r="AE199" s="206"/>
      <c r="AF199" s="206"/>
      <c r="AG199" s="206"/>
      <c r="AH199" s="206"/>
      <c r="AI199" s="206"/>
      <c r="AJ199" s="206"/>
      <c r="AK199" s="206"/>
      <c r="AL199" s="206"/>
      <c r="AM199" s="206"/>
    </row>
    <row r="200" spans="1:39" ht="13.5">
      <c r="A200" s="193" t="s">
        <v>480</v>
      </c>
      <c r="B200" s="193" t="s">
        <v>481</v>
      </c>
      <c r="C200" s="10"/>
      <c r="D200" s="10"/>
      <c r="E200" s="10"/>
      <c r="F200" s="10"/>
      <c r="G200" s="10"/>
      <c r="H200" s="10"/>
      <c r="I200" s="10"/>
      <c r="J200" s="215"/>
      <c r="K200" s="191"/>
      <c r="L200" s="11"/>
      <c r="M200" s="11"/>
      <c r="N200" s="11"/>
      <c r="O200" s="215"/>
      <c r="P200" s="194">
        <f t="shared" si="26"/>
        <v>0</v>
      </c>
      <c r="Q200" s="192"/>
      <c r="R200" s="206"/>
      <c r="S200" s="206"/>
      <c r="T200" s="206"/>
      <c r="U200" s="206"/>
      <c r="V200" s="206"/>
      <c r="W200" s="206"/>
      <c r="X200" s="206"/>
      <c r="Y200" s="206"/>
      <c r="Z200" s="206"/>
      <c r="AA200" s="206"/>
      <c r="AB200" s="206"/>
      <c r="AC200" s="206"/>
      <c r="AD200" s="206"/>
      <c r="AE200" s="206"/>
      <c r="AF200" s="206"/>
      <c r="AG200" s="206"/>
      <c r="AH200" s="206"/>
      <c r="AI200" s="206"/>
      <c r="AJ200" s="206"/>
      <c r="AK200" s="206"/>
      <c r="AL200" s="206"/>
      <c r="AM200" s="206"/>
    </row>
    <row r="201" spans="1:39" ht="13.5">
      <c r="A201" s="193" t="s">
        <v>482</v>
      </c>
      <c r="B201" s="193" t="s">
        <v>0</v>
      </c>
      <c r="C201" s="10"/>
      <c r="D201" s="10"/>
      <c r="E201" s="10"/>
      <c r="F201" s="10"/>
      <c r="G201" s="10"/>
      <c r="H201" s="10"/>
      <c r="I201" s="10"/>
      <c r="J201" s="215"/>
      <c r="K201" s="191"/>
      <c r="L201" s="11"/>
      <c r="M201" s="11"/>
      <c r="N201" s="11"/>
      <c r="O201" s="215"/>
      <c r="P201" s="194">
        <f t="shared" si="26"/>
        <v>0</v>
      </c>
      <c r="Q201" s="192"/>
      <c r="R201" s="206"/>
      <c r="S201" s="206"/>
      <c r="T201" s="206"/>
      <c r="U201" s="206"/>
      <c r="V201" s="206"/>
      <c r="W201" s="206"/>
      <c r="X201" s="206"/>
      <c r="Y201" s="206"/>
      <c r="Z201" s="206"/>
      <c r="AA201" s="206"/>
      <c r="AB201" s="206"/>
      <c r="AC201" s="206"/>
      <c r="AD201" s="206"/>
      <c r="AE201" s="206"/>
      <c r="AF201" s="206"/>
      <c r="AG201" s="206"/>
      <c r="AH201" s="206"/>
      <c r="AI201" s="206"/>
      <c r="AJ201" s="206"/>
      <c r="AK201" s="206"/>
      <c r="AL201" s="206"/>
      <c r="AM201" s="206"/>
    </row>
    <row r="202" spans="1:39" ht="13.5">
      <c r="A202" s="193" t="s">
        <v>1</v>
      </c>
      <c r="B202" s="193" t="s">
        <v>2</v>
      </c>
      <c r="C202" s="10"/>
      <c r="D202" s="10"/>
      <c r="E202" s="10"/>
      <c r="F202" s="10"/>
      <c r="G202" s="10"/>
      <c r="H202" s="10"/>
      <c r="I202" s="10"/>
      <c r="J202" s="215"/>
      <c r="K202" s="191"/>
      <c r="L202" s="11"/>
      <c r="M202" s="11"/>
      <c r="N202" s="11"/>
      <c r="O202" s="215"/>
      <c r="P202" s="194">
        <f t="shared" si="26"/>
        <v>0</v>
      </c>
      <c r="Q202" s="192"/>
      <c r="R202" s="206"/>
      <c r="S202" s="206"/>
      <c r="T202" s="206"/>
      <c r="U202" s="206"/>
      <c r="V202" s="206"/>
      <c r="W202" s="206"/>
      <c r="X202" s="206"/>
      <c r="Y202" s="206"/>
      <c r="Z202" s="206"/>
      <c r="AA202" s="206"/>
      <c r="AB202" s="206"/>
      <c r="AC202" s="206"/>
      <c r="AD202" s="206"/>
      <c r="AE202" s="206"/>
      <c r="AF202" s="206"/>
      <c r="AG202" s="206"/>
      <c r="AH202" s="206"/>
      <c r="AI202" s="206"/>
      <c r="AJ202" s="206"/>
      <c r="AK202" s="206"/>
      <c r="AL202" s="206"/>
      <c r="AM202" s="206"/>
    </row>
    <row r="203" spans="1:39" ht="13.5">
      <c r="A203" s="193" t="s">
        <v>3</v>
      </c>
      <c r="B203" s="193" t="s">
        <v>4</v>
      </c>
      <c r="C203" s="10"/>
      <c r="D203" s="10"/>
      <c r="E203" s="10"/>
      <c r="F203" s="10"/>
      <c r="G203" s="10"/>
      <c r="H203" s="10"/>
      <c r="I203" s="10"/>
      <c r="J203" s="215"/>
      <c r="K203" s="191"/>
      <c r="L203" s="11"/>
      <c r="M203" s="11"/>
      <c r="N203" s="11"/>
      <c r="O203" s="215"/>
      <c r="P203" s="194">
        <f t="shared" si="26"/>
        <v>0</v>
      </c>
      <c r="Q203" s="192"/>
      <c r="R203" s="206"/>
      <c r="S203" s="206"/>
      <c r="T203" s="206"/>
      <c r="U203" s="206"/>
      <c r="V203" s="206"/>
      <c r="W203" s="206"/>
      <c r="X203" s="206"/>
      <c r="Y203" s="206"/>
      <c r="Z203" s="206"/>
      <c r="AA203" s="206"/>
      <c r="AB203" s="206"/>
      <c r="AC203" s="206"/>
      <c r="AD203" s="206"/>
      <c r="AE203" s="206"/>
      <c r="AF203" s="206"/>
      <c r="AG203" s="206"/>
      <c r="AH203" s="206"/>
      <c r="AI203" s="206"/>
      <c r="AJ203" s="206"/>
      <c r="AK203" s="206"/>
      <c r="AL203" s="206"/>
      <c r="AM203" s="206"/>
    </row>
    <row r="204" spans="1:39" ht="13.5">
      <c r="A204" s="193" t="s">
        <v>5</v>
      </c>
      <c r="B204" s="193" t="s">
        <v>6</v>
      </c>
      <c r="C204" s="10"/>
      <c r="D204" s="10"/>
      <c r="E204" s="10"/>
      <c r="F204" s="10"/>
      <c r="G204" s="10"/>
      <c r="H204" s="10"/>
      <c r="I204" s="10"/>
      <c r="J204" s="215"/>
      <c r="K204" s="191"/>
      <c r="L204" s="11"/>
      <c r="M204" s="11"/>
      <c r="N204" s="11"/>
      <c r="O204" s="215"/>
      <c r="P204" s="194">
        <f t="shared" si="26"/>
        <v>0</v>
      </c>
      <c r="Q204" s="192"/>
      <c r="R204" s="206"/>
      <c r="S204" s="206"/>
      <c r="T204" s="206"/>
      <c r="U204" s="206"/>
      <c r="V204" s="206"/>
      <c r="W204" s="206"/>
      <c r="X204" s="206"/>
      <c r="Y204" s="206"/>
      <c r="Z204" s="206"/>
      <c r="AA204" s="206"/>
      <c r="AB204" s="206"/>
      <c r="AC204" s="206"/>
      <c r="AD204" s="206"/>
      <c r="AE204" s="206"/>
      <c r="AF204" s="206"/>
      <c r="AG204" s="206"/>
      <c r="AH204" s="206"/>
      <c r="AI204" s="206"/>
      <c r="AJ204" s="206"/>
      <c r="AK204" s="206"/>
      <c r="AL204" s="206"/>
      <c r="AM204" s="206"/>
    </row>
    <row r="205" spans="1:39" ht="13.5">
      <c r="A205" s="199"/>
      <c r="B205" s="199" t="s">
        <v>582</v>
      </c>
      <c r="C205" s="194">
        <f>SUM(C194:C204)</f>
        <v>0</v>
      </c>
      <c r="D205" s="194">
        <f t="shared" ref="D205:O205" si="27">SUM(D194:D204)</f>
        <v>0</v>
      </c>
      <c r="E205" s="194">
        <f t="shared" si="27"/>
        <v>0</v>
      </c>
      <c r="F205" s="194">
        <f t="shared" si="27"/>
        <v>0</v>
      </c>
      <c r="G205" s="194">
        <f t="shared" si="27"/>
        <v>0</v>
      </c>
      <c r="H205" s="194">
        <f t="shared" si="27"/>
        <v>0</v>
      </c>
      <c r="I205" s="194">
        <f t="shared" si="27"/>
        <v>0</v>
      </c>
      <c r="J205" s="194">
        <f t="shared" si="27"/>
        <v>0</v>
      </c>
      <c r="K205" s="194">
        <f t="shared" si="27"/>
        <v>0</v>
      </c>
      <c r="L205" s="194">
        <f t="shared" si="27"/>
        <v>0</v>
      </c>
      <c r="M205" s="194">
        <f t="shared" si="27"/>
        <v>0</v>
      </c>
      <c r="N205" s="194">
        <f t="shared" si="27"/>
        <v>0</v>
      </c>
      <c r="O205" s="194">
        <f t="shared" si="27"/>
        <v>0</v>
      </c>
      <c r="P205" s="194">
        <f t="shared" si="26"/>
        <v>0</v>
      </c>
      <c r="Q205" s="192"/>
      <c r="R205" s="206"/>
      <c r="S205" s="206"/>
      <c r="T205" s="206"/>
      <c r="U205" s="206"/>
      <c r="V205" s="206"/>
      <c r="W205" s="206"/>
      <c r="X205" s="206"/>
      <c r="Y205" s="206"/>
      <c r="Z205" s="206"/>
      <c r="AA205" s="206"/>
      <c r="AB205" s="206"/>
      <c r="AC205" s="206"/>
      <c r="AD205" s="206"/>
      <c r="AE205" s="206"/>
      <c r="AF205" s="206"/>
      <c r="AG205" s="206"/>
      <c r="AH205" s="206"/>
      <c r="AI205" s="206"/>
      <c r="AJ205" s="206"/>
      <c r="AK205" s="206"/>
      <c r="AL205" s="206"/>
      <c r="AM205" s="206"/>
    </row>
    <row r="206" spans="1:39" ht="13.5">
      <c r="A206" s="189"/>
      <c r="B206" s="189" t="s">
        <v>7</v>
      </c>
      <c r="C206" s="200"/>
      <c r="D206" s="200"/>
      <c r="E206" s="200"/>
      <c r="F206" s="200"/>
      <c r="G206" s="200"/>
      <c r="H206" s="200"/>
      <c r="I206" s="200"/>
      <c r="J206" s="215"/>
      <c r="K206" s="201"/>
      <c r="L206" s="201"/>
      <c r="M206" s="201"/>
      <c r="N206" s="215"/>
      <c r="O206" s="215"/>
      <c r="P206" s="200"/>
      <c r="Q206" s="202"/>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6"/>
    </row>
    <row r="207" spans="1:39" ht="13.5">
      <c r="A207" s="193" t="s">
        <v>8</v>
      </c>
      <c r="B207" s="193" t="s">
        <v>9</v>
      </c>
      <c r="C207" s="10"/>
      <c r="D207" s="10"/>
      <c r="E207" s="10"/>
      <c r="F207" s="10"/>
      <c r="G207" s="10"/>
      <c r="H207" s="10"/>
      <c r="I207" s="10"/>
      <c r="J207" s="215"/>
      <c r="K207" s="191"/>
      <c r="L207" s="11"/>
      <c r="M207" s="11"/>
      <c r="N207" s="11"/>
      <c r="O207" s="215"/>
      <c r="P207" s="194">
        <f t="shared" ref="P207:P227" si="28">SUM(C207:O207)</f>
        <v>0</v>
      </c>
      <c r="Q207" s="192"/>
      <c r="R207" s="206"/>
      <c r="S207" s="206"/>
      <c r="T207" s="206"/>
      <c r="U207" s="206"/>
      <c r="V207" s="206"/>
      <c r="W207" s="206"/>
      <c r="X207" s="206"/>
      <c r="Y207" s="206"/>
      <c r="Z207" s="206"/>
      <c r="AA207" s="206"/>
      <c r="AB207" s="206"/>
      <c r="AC207" s="206"/>
      <c r="AD207" s="206"/>
      <c r="AE207" s="206"/>
      <c r="AF207" s="206"/>
      <c r="AG207" s="206"/>
      <c r="AH207" s="206"/>
      <c r="AI207" s="206"/>
      <c r="AJ207" s="206"/>
      <c r="AK207" s="206"/>
      <c r="AL207" s="206"/>
      <c r="AM207" s="206"/>
    </row>
    <row r="208" spans="1:39" ht="13.5">
      <c r="A208" s="193" t="s">
        <v>10</v>
      </c>
      <c r="B208" s="193" t="s">
        <v>11</v>
      </c>
      <c r="C208" s="10"/>
      <c r="D208" s="10"/>
      <c r="E208" s="10"/>
      <c r="F208" s="10"/>
      <c r="G208" s="10"/>
      <c r="H208" s="10"/>
      <c r="I208" s="10"/>
      <c r="J208" s="215"/>
      <c r="K208" s="191"/>
      <c r="L208" s="11"/>
      <c r="M208" s="11"/>
      <c r="N208" s="11"/>
      <c r="O208" s="215"/>
      <c r="P208" s="194">
        <f t="shared" si="28"/>
        <v>0</v>
      </c>
      <c r="Q208" s="192"/>
      <c r="R208" s="206"/>
      <c r="S208" s="206"/>
      <c r="T208" s="206"/>
      <c r="U208" s="206"/>
      <c r="V208" s="206"/>
      <c r="W208" s="206"/>
      <c r="X208" s="206"/>
      <c r="Y208" s="206"/>
      <c r="Z208" s="206"/>
      <c r="AA208" s="206"/>
      <c r="AB208" s="206"/>
      <c r="AC208" s="206"/>
      <c r="AD208" s="206"/>
      <c r="AE208" s="206"/>
      <c r="AF208" s="206"/>
      <c r="AG208" s="206"/>
      <c r="AH208" s="206"/>
      <c r="AI208" s="206"/>
      <c r="AJ208" s="206"/>
      <c r="AK208" s="206"/>
      <c r="AL208" s="206"/>
      <c r="AM208" s="206"/>
    </row>
    <row r="209" spans="1:39" ht="13.5">
      <c r="A209" s="193" t="s">
        <v>12</v>
      </c>
      <c r="B209" s="193" t="s">
        <v>13</v>
      </c>
      <c r="C209" s="10"/>
      <c r="D209" s="10"/>
      <c r="E209" s="10"/>
      <c r="F209" s="10"/>
      <c r="G209" s="10"/>
      <c r="H209" s="10"/>
      <c r="I209" s="10"/>
      <c r="J209" s="215"/>
      <c r="K209" s="191"/>
      <c r="L209" s="11"/>
      <c r="M209" s="11"/>
      <c r="N209" s="11"/>
      <c r="O209" s="215"/>
      <c r="P209" s="194">
        <f t="shared" si="28"/>
        <v>0</v>
      </c>
      <c r="Q209" s="192"/>
      <c r="R209" s="206"/>
      <c r="S209" s="206"/>
      <c r="T209" s="206"/>
      <c r="U209" s="206"/>
      <c r="V209" s="206"/>
      <c r="W209" s="206"/>
      <c r="X209" s="206"/>
      <c r="Y209" s="206"/>
      <c r="Z209" s="206"/>
      <c r="AA209" s="206"/>
      <c r="AB209" s="206"/>
      <c r="AC209" s="206"/>
      <c r="AD209" s="206"/>
      <c r="AE209" s="206"/>
      <c r="AF209" s="206"/>
      <c r="AG209" s="206"/>
      <c r="AH209" s="206"/>
      <c r="AI209" s="206"/>
      <c r="AJ209" s="206"/>
      <c r="AK209" s="206"/>
      <c r="AL209" s="206"/>
      <c r="AM209" s="206"/>
    </row>
    <row r="210" spans="1:39" ht="13.5">
      <c r="A210" s="193" t="s">
        <v>14</v>
      </c>
      <c r="B210" s="193" t="s">
        <v>15</v>
      </c>
      <c r="C210" s="10"/>
      <c r="D210" s="10"/>
      <c r="E210" s="10"/>
      <c r="F210" s="10"/>
      <c r="G210" s="10"/>
      <c r="H210" s="10"/>
      <c r="I210" s="10"/>
      <c r="J210" s="215"/>
      <c r="K210" s="191"/>
      <c r="L210" s="137"/>
      <c r="M210" s="137"/>
      <c r="N210" s="137"/>
      <c r="O210" s="215"/>
      <c r="P210" s="194">
        <f t="shared" si="28"/>
        <v>0</v>
      </c>
      <c r="Q210" s="192"/>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row>
    <row r="211" spans="1:39" ht="13.5">
      <c r="A211" s="193" t="s">
        <v>16</v>
      </c>
      <c r="B211" s="193" t="s">
        <v>17</v>
      </c>
      <c r="C211" s="10"/>
      <c r="D211" s="10"/>
      <c r="E211" s="10"/>
      <c r="F211" s="10"/>
      <c r="G211" s="10"/>
      <c r="H211" s="10"/>
      <c r="I211" s="10"/>
      <c r="J211" s="215"/>
      <c r="K211" s="191"/>
      <c r="L211" s="137"/>
      <c r="M211" s="137"/>
      <c r="N211" s="137"/>
      <c r="O211" s="215"/>
      <c r="P211" s="194">
        <f t="shared" si="28"/>
        <v>0</v>
      </c>
      <c r="Q211" s="192"/>
      <c r="R211" s="206"/>
      <c r="S211" s="206"/>
      <c r="T211" s="206"/>
      <c r="U211" s="206"/>
      <c r="V211" s="206"/>
      <c r="W211" s="206"/>
      <c r="X211" s="206"/>
      <c r="Y211" s="206"/>
      <c r="Z211" s="206"/>
      <c r="AA211" s="206"/>
      <c r="AB211" s="206"/>
      <c r="AC211" s="206"/>
      <c r="AD211" s="206"/>
      <c r="AE211" s="206"/>
      <c r="AF211" s="206"/>
      <c r="AG211" s="206"/>
      <c r="AH211" s="206"/>
      <c r="AI211" s="206"/>
      <c r="AJ211" s="206"/>
      <c r="AK211" s="206"/>
      <c r="AL211" s="206"/>
      <c r="AM211" s="206"/>
    </row>
    <row r="212" spans="1:39" ht="13.5">
      <c r="A212" s="193" t="s">
        <v>18</v>
      </c>
      <c r="B212" s="193" t="s">
        <v>395</v>
      </c>
      <c r="C212" s="10"/>
      <c r="D212" s="10"/>
      <c r="E212" s="10"/>
      <c r="F212" s="10"/>
      <c r="G212" s="10"/>
      <c r="H212" s="10"/>
      <c r="I212" s="10"/>
      <c r="J212" s="215"/>
      <c r="K212" s="191"/>
      <c r="L212" s="11"/>
      <c r="M212" s="11"/>
      <c r="N212" s="11"/>
      <c r="O212" s="215"/>
      <c r="P212" s="194">
        <f t="shared" si="28"/>
        <v>0</v>
      </c>
      <c r="Q212" s="192"/>
      <c r="R212" s="206"/>
      <c r="S212" s="206"/>
      <c r="T212" s="206"/>
      <c r="U212" s="206"/>
      <c r="V212" s="206"/>
      <c r="W212" s="206"/>
      <c r="X212" s="206"/>
      <c r="Y212" s="206"/>
      <c r="Z212" s="206"/>
      <c r="AA212" s="206"/>
      <c r="AB212" s="206"/>
      <c r="AC212" s="206"/>
      <c r="AD212" s="206"/>
      <c r="AE212" s="206"/>
      <c r="AF212" s="206"/>
      <c r="AG212" s="206"/>
      <c r="AH212" s="206"/>
      <c r="AI212" s="206"/>
      <c r="AJ212" s="206"/>
      <c r="AK212" s="206"/>
      <c r="AL212" s="206"/>
      <c r="AM212" s="206"/>
    </row>
    <row r="213" spans="1:39" ht="13.5">
      <c r="A213" s="193" t="s">
        <v>19</v>
      </c>
      <c r="B213" s="193" t="s">
        <v>409</v>
      </c>
      <c r="C213" s="10"/>
      <c r="D213" s="10"/>
      <c r="E213" s="10"/>
      <c r="F213" s="10"/>
      <c r="G213" s="10"/>
      <c r="H213" s="10"/>
      <c r="I213" s="10"/>
      <c r="J213" s="215"/>
      <c r="K213" s="191"/>
      <c r="L213" s="11"/>
      <c r="M213" s="11"/>
      <c r="N213" s="11"/>
      <c r="O213" s="215"/>
      <c r="P213" s="194">
        <f t="shared" si="28"/>
        <v>0</v>
      </c>
      <c r="Q213" s="192"/>
      <c r="R213" s="206"/>
      <c r="S213" s="206"/>
      <c r="T213" s="206"/>
      <c r="U213" s="206"/>
      <c r="V213" s="206"/>
      <c r="W213" s="206"/>
      <c r="X213" s="206"/>
      <c r="Y213" s="206"/>
      <c r="Z213" s="206"/>
      <c r="AA213" s="206"/>
      <c r="AB213" s="206"/>
      <c r="AC213" s="206"/>
      <c r="AD213" s="206"/>
      <c r="AE213" s="206"/>
      <c r="AF213" s="206"/>
      <c r="AG213" s="206"/>
      <c r="AH213" s="206"/>
      <c r="AI213" s="206"/>
      <c r="AJ213" s="206"/>
      <c r="AK213" s="206"/>
      <c r="AL213" s="206"/>
      <c r="AM213" s="206"/>
    </row>
    <row r="214" spans="1:39" ht="13.5">
      <c r="A214" s="193" t="s">
        <v>20</v>
      </c>
      <c r="B214" s="193" t="s">
        <v>505</v>
      </c>
      <c r="C214" s="10"/>
      <c r="D214" s="10"/>
      <c r="E214" s="10"/>
      <c r="F214" s="10"/>
      <c r="G214" s="10"/>
      <c r="H214" s="10"/>
      <c r="I214" s="10"/>
      <c r="J214" s="215"/>
      <c r="K214" s="191"/>
      <c r="L214" s="11"/>
      <c r="M214" s="11"/>
      <c r="N214" s="11"/>
      <c r="O214" s="215"/>
      <c r="P214" s="194">
        <f t="shared" si="28"/>
        <v>0</v>
      </c>
      <c r="Q214" s="192"/>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6"/>
      <c r="AM214" s="206"/>
    </row>
    <row r="215" spans="1:39" ht="13.5">
      <c r="A215" s="193" t="s">
        <v>22</v>
      </c>
      <c r="B215" s="193" t="s">
        <v>369</v>
      </c>
      <c r="C215" s="10"/>
      <c r="D215" s="10"/>
      <c r="E215" s="10"/>
      <c r="F215" s="10"/>
      <c r="G215" s="10"/>
      <c r="H215" s="10"/>
      <c r="I215" s="10"/>
      <c r="J215" s="215"/>
      <c r="K215" s="191"/>
      <c r="L215" s="215"/>
      <c r="M215" s="191"/>
      <c r="N215" s="191"/>
      <c r="O215" s="215"/>
      <c r="P215" s="194">
        <f t="shared" si="28"/>
        <v>0</v>
      </c>
      <c r="Q215" s="192"/>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row>
    <row r="216" spans="1:39" ht="13.5">
      <c r="A216" s="193" t="s">
        <v>23</v>
      </c>
      <c r="B216" s="193" t="s">
        <v>24</v>
      </c>
      <c r="C216" s="10"/>
      <c r="D216" s="10"/>
      <c r="E216" s="10"/>
      <c r="F216" s="10"/>
      <c r="G216" s="10"/>
      <c r="H216" s="10"/>
      <c r="I216" s="10"/>
      <c r="J216" s="215"/>
      <c r="K216" s="191"/>
      <c r="L216" s="11"/>
      <c r="M216" s="11"/>
      <c r="N216" s="11"/>
      <c r="O216" s="215"/>
      <c r="P216" s="194">
        <f t="shared" si="28"/>
        <v>0</v>
      </c>
      <c r="Q216" s="192"/>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row>
    <row r="217" spans="1:39" ht="13.5">
      <c r="A217" s="193" t="s">
        <v>25</v>
      </c>
      <c r="B217" s="193" t="s">
        <v>26</v>
      </c>
      <c r="C217" s="10"/>
      <c r="D217" s="10"/>
      <c r="E217" s="10"/>
      <c r="F217" s="10"/>
      <c r="G217" s="10"/>
      <c r="H217" s="10"/>
      <c r="I217" s="10"/>
      <c r="J217" s="215"/>
      <c r="K217" s="191"/>
      <c r="L217" s="11"/>
      <c r="M217" s="11"/>
      <c r="N217" s="11"/>
      <c r="O217" s="215"/>
      <c r="P217" s="194">
        <f t="shared" si="28"/>
        <v>0</v>
      </c>
      <c r="Q217" s="192"/>
      <c r="R217" s="206"/>
      <c r="S217" s="206"/>
      <c r="T217" s="206"/>
      <c r="U217" s="206"/>
      <c r="V217" s="206"/>
      <c r="W217" s="206"/>
      <c r="X217" s="206"/>
      <c r="Y217" s="206"/>
      <c r="Z217" s="206"/>
      <c r="AA217" s="206"/>
      <c r="AB217" s="206"/>
      <c r="AC217" s="206"/>
      <c r="AD217" s="206"/>
      <c r="AE217" s="206"/>
      <c r="AF217" s="206"/>
      <c r="AG217" s="206"/>
      <c r="AH217" s="206"/>
      <c r="AI217" s="206"/>
      <c r="AJ217" s="206"/>
      <c r="AK217" s="206"/>
      <c r="AL217" s="206"/>
      <c r="AM217" s="206"/>
    </row>
    <row r="218" spans="1:39" ht="13.5">
      <c r="A218" s="193" t="s">
        <v>27</v>
      </c>
      <c r="B218" s="193" t="s">
        <v>28</v>
      </c>
      <c r="C218" s="10"/>
      <c r="D218" s="10"/>
      <c r="E218" s="10"/>
      <c r="F218" s="10"/>
      <c r="G218" s="10"/>
      <c r="H218" s="10"/>
      <c r="I218" s="10"/>
      <c r="J218" s="215"/>
      <c r="K218" s="191"/>
      <c r="L218" s="11"/>
      <c r="M218" s="11"/>
      <c r="N218" s="11"/>
      <c r="O218" s="215"/>
      <c r="P218" s="194">
        <f t="shared" si="28"/>
        <v>0</v>
      </c>
      <c r="Q218" s="192"/>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row>
    <row r="219" spans="1:39" ht="13.5">
      <c r="A219" s="193" t="s">
        <v>29</v>
      </c>
      <c r="B219" s="193" t="s">
        <v>491</v>
      </c>
      <c r="C219" s="10"/>
      <c r="D219" s="10"/>
      <c r="E219" s="10"/>
      <c r="F219" s="10"/>
      <c r="G219" s="10"/>
      <c r="H219" s="10"/>
      <c r="I219" s="10"/>
      <c r="J219" s="215"/>
      <c r="K219" s="191"/>
      <c r="L219" s="10"/>
      <c r="M219" s="10"/>
      <c r="N219" s="10"/>
      <c r="O219" s="215"/>
      <c r="P219" s="194">
        <f t="shared" si="28"/>
        <v>0</v>
      </c>
      <c r="Q219" s="192"/>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row>
    <row r="220" spans="1:39" ht="13.5">
      <c r="A220" s="193" t="s">
        <v>30</v>
      </c>
      <c r="B220" s="193" t="s">
        <v>31</v>
      </c>
      <c r="C220" s="10"/>
      <c r="D220" s="10"/>
      <c r="E220" s="10"/>
      <c r="F220" s="10"/>
      <c r="G220" s="10"/>
      <c r="H220" s="10"/>
      <c r="I220" s="10"/>
      <c r="J220" s="215"/>
      <c r="K220" s="191"/>
      <c r="L220" s="11"/>
      <c r="M220" s="11"/>
      <c r="N220" s="11"/>
      <c r="O220" s="215"/>
      <c r="P220" s="194">
        <f t="shared" si="28"/>
        <v>0</v>
      </c>
      <c r="Q220" s="192"/>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row>
    <row r="221" spans="1:39" ht="13.5">
      <c r="A221" s="217" t="s">
        <v>538</v>
      </c>
      <c r="B221" s="193" t="s">
        <v>541</v>
      </c>
      <c r="C221" s="10"/>
      <c r="D221" s="10"/>
      <c r="E221" s="10"/>
      <c r="F221" s="10"/>
      <c r="G221" s="10"/>
      <c r="H221" s="10"/>
      <c r="I221" s="10"/>
      <c r="J221" s="215"/>
      <c r="K221" s="191"/>
      <c r="L221" s="11"/>
      <c r="M221" s="11"/>
      <c r="N221" s="11"/>
      <c r="O221" s="215"/>
      <c r="P221" s="194">
        <f t="shared" si="28"/>
        <v>0</v>
      </c>
      <c r="Q221" s="192"/>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row>
    <row r="222" spans="1:39" ht="13.5">
      <c r="A222" s="193" t="s">
        <v>32</v>
      </c>
      <c r="B222" s="193" t="s">
        <v>33</v>
      </c>
      <c r="C222" s="10"/>
      <c r="D222" s="10"/>
      <c r="E222" s="10"/>
      <c r="F222" s="10"/>
      <c r="G222" s="10"/>
      <c r="H222" s="10"/>
      <c r="I222" s="10"/>
      <c r="J222" s="215"/>
      <c r="K222" s="191"/>
      <c r="L222" s="11"/>
      <c r="M222" s="11"/>
      <c r="N222" s="11"/>
      <c r="O222" s="215"/>
      <c r="P222" s="194">
        <f t="shared" si="28"/>
        <v>0</v>
      </c>
      <c r="Q222" s="192"/>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row>
    <row r="223" spans="1:39" ht="13.5">
      <c r="A223" s="193" t="s">
        <v>34</v>
      </c>
      <c r="B223" s="193" t="s">
        <v>35</v>
      </c>
      <c r="C223" s="10"/>
      <c r="D223" s="10"/>
      <c r="E223" s="10"/>
      <c r="F223" s="10"/>
      <c r="G223" s="10"/>
      <c r="H223" s="10"/>
      <c r="I223" s="10"/>
      <c r="J223" s="215"/>
      <c r="K223" s="191"/>
      <c r="L223" s="11"/>
      <c r="M223" s="11"/>
      <c r="N223" s="11"/>
      <c r="O223" s="215"/>
      <c r="P223" s="194">
        <f t="shared" si="28"/>
        <v>0</v>
      </c>
      <c r="Q223" s="192"/>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6"/>
    </row>
    <row r="224" spans="1:39" ht="13.5">
      <c r="A224" s="217" t="s">
        <v>36</v>
      </c>
      <c r="B224" s="193" t="s">
        <v>37</v>
      </c>
      <c r="C224" s="190"/>
      <c r="D224" s="190"/>
      <c r="E224" s="190"/>
      <c r="F224" s="190"/>
      <c r="G224" s="190"/>
      <c r="H224" s="190"/>
      <c r="I224" s="190"/>
      <c r="J224" s="190"/>
      <c r="K224" s="11"/>
      <c r="L224" s="191"/>
      <c r="M224" s="191"/>
      <c r="N224" s="191"/>
      <c r="O224" s="215"/>
      <c r="P224" s="194">
        <f t="shared" si="28"/>
        <v>0</v>
      </c>
      <c r="Q224" s="192"/>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row>
    <row r="225" spans="1:40" ht="13.5">
      <c r="A225" s="217"/>
      <c r="B225" s="193" t="s">
        <v>38</v>
      </c>
      <c r="C225" s="190"/>
      <c r="D225" s="190"/>
      <c r="E225" s="10"/>
      <c r="F225" s="190"/>
      <c r="G225" s="190"/>
      <c r="H225" s="190"/>
      <c r="I225" s="190"/>
      <c r="J225" s="190"/>
      <c r="K225" s="191"/>
      <c r="L225" s="11"/>
      <c r="M225" s="11"/>
      <c r="N225" s="11"/>
      <c r="O225" s="215"/>
      <c r="P225" s="194">
        <f t="shared" si="28"/>
        <v>0</v>
      </c>
      <c r="Q225" s="192"/>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row>
    <row r="226" spans="1:40" ht="13.5">
      <c r="A226" s="217"/>
      <c r="B226" s="218" t="s">
        <v>39</v>
      </c>
      <c r="C226" s="219"/>
      <c r="D226" s="219"/>
      <c r="E226" s="219"/>
      <c r="F226" s="219"/>
      <c r="G226" s="219"/>
      <c r="H226" s="219"/>
      <c r="I226" s="219"/>
      <c r="J226" s="69"/>
      <c r="K226" s="220"/>
      <c r="L226" s="102"/>
      <c r="M226" s="102"/>
      <c r="N226" s="102"/>
      <c r="O226" s="215"/>
      <c r="P226" s="194">
        <f t="shared" si="28"/>
        <v>0</v>
      </c>
      <c r="Q226" s="192"/>
      <c r="R226" s="206"/>
      <c r="S226" s="206"/>
      <c r="T226" s="206"/>
      <c r="U226" s="206"/>
      <c r="V226" s="206"/>
      <c r="W226" s="206"/>
      <c r="X226" s="206"/>
      <c r="Y226" s="206"/>
      <c r="Z226" s="206"/>
      <c r="AA226" s="206"/>
      <c r="AB226" s="206"/>
      <c r="AC226" s="206"/>
      <c r="AD226" s="206"/>
      <c r="AE226" s="206"/>
      <c r="AF226" s="206"/>
      <c r="AG226" s="206"/>
      <c r="AH226" s="206"/>
      <c r="AI226" s="206"/>
      <c r="AJ226" s="206"/>
      <c r="AK226" s="206"/>
      <c r="AL226" s="206"/>
      <c r="AM226" s="206"/>
    </row>
    <row r="227" spans="1:40" ht="13.5">
      <c r="A227" s="199"/>
      <c r="B227" s="199" t="s">
        <v>583</v>
      </c>
      <c r="C227" s="194">
        <f>SUM(C207:C226)</f>
        <v>0</v>
      </c>
      <c r="D227" s="194">
        <f t="shared" ref="D227:O227" si="29">SUM(D207:D226)</f>
        <v>0</v>
      </c>
      <c r="E227" s="194">
        <f t="shared" si="29"/>
        <v>0</v>
      </c>
      <c r="F227" s="194">
        <f t="shared" si="29"/>
        <v>0</v>
      </c>
      <c r="G227" s="194">
        <f t="shared" si="29"/>
        <v>0</v>
      </c>
      <c r="H227" s="194">
        <f t="shared" si="29"/>
        <v>0</v>
      </c>
      <c r="I227" s="194">
        <f t="shared" si="29"/>
        <v>0</v>
      </c>
      <c r="J227" s="194">
        <f t="shared" si="29"/>
        <v>0</v>
      </c>
      <c r="K227" s="194">
        <f t="shared" si="29"/>
        <v>0</v>
      </c>
      <c r="L227" s="194">
        <f t="shared" si="29"/>
        <v>0</v>
      </c>
      <c r="M227" s="194">
        <f t="shared" si="29"/>
        <v>0</v>
      </c>
      <c r="N227" s="194">
        <f t="shared" si="29"/>
        <v>0</v>
      </c>
      <c r="O227" s="194">
        <f t="shared" si="29"/>
        <v>0</v>
      </c>
      <c r="P227" s="194">
        <f t="shared" si="28"/>
        <v>0</v>
      </c>
      <c r="Q227" s="192"/>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row>
    <row r="228" spans="1:40" ht="13.5">
      <c r="A228" s="188"/>
      <c r="B228" s="188"/>
      <c r="C228" s="190"/>
      <c r="D228" s="190"/>
      <c r="E228" s="190"/>
      <c r="F228" s="190"/>
      <c r="G228" s="190"/>
      <c r="H228" s="190"/>
      <c r="I228" s="190"/>
      <c r="J228" s="190"/>
      <c r="K228" s="190"/>
      <c r="L228" s="190"/>
      <c r="M228" s="190"/>
      <c r="N228" s="190"/>
      <c r="O228" s="190"/>
      <c r="P228" s="190"/>
      <c r="Q228" s="192"/>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row>
    <row r="229" spans="1:40" ht="13.5">
      <c r="A229" s="199"/>
      <c r="B229" s="211" t="s">
        <v>556</v>
      </c>
      <c r="C229" s="194">
        <f>SUM(C168:C227)-C179-C192-C205-C227</f>
        <v>0</v>
      </c>
      <c r="D229" s="194">
        <f t="shared" ref="D229:P229" si="30">SUM(D168:D227)-D179-D192-D205-D227</f>
        <v>0</v>
      </c>
      <c r="E229" s="194">
        <f t="shared" si="30"/>
        <v>0</v>
      </c>
      <c r="F229" s="194">
        <f t="shared" si="30"/>
        <v>0</v>
      </c>
      <c r="G229" s="194">
        <f t="shared" si="30"/>
        <v>0</v>
      </c>
      <c r="H229" s="194">
        <f t="shared" si="30"/>
        <v>0</v>
      </c>
      <c r="I229" s="194">
        <f t="shared" si="30"/>
        <v>0</v>
      </c>
      <c r="J229" s="194">
        <f t="shared" si="30"/>
        <v>0</v>
      </c>
      <c r="K229" s="194">
        <f t="shared" si="30"/>
        <v>0</v>
      </c>
      <c r="L229" s="194">
        <f t="shared" si="30"/>
        <v>0</v>
      </c>
      <c r="M229" s="194">
        <f t="shared" si="30"/>
        <v>0</v>
      </c>
      <c r="N229" s="194">
        <f>SUM(N168:N227)-N179-N192-N205-N227</f>
        <v>0</v>
      </c>
      <c r="O229" s="194">
        <f t="shared" si="30"/>
        <v>0</v>
      </c>
      <c r="P229" s="194">
        <f t="shared" si="30"/>
        <v>0</v>
      </c>
      <c r="Q229" s="192"/>
      <c r="R229" s="206"/>
      <c r="S229" s="206"/>
      <c r="T229" s="206"/>
      <c r="U229" s="206"/>
      <c r="V229" s="206"/>
      <c r="W229" s="206"/>
      <c r="X229" s="206"/>
      <c r="Y229" s="206"/>
      <c r="Z229" s="206"/>
      <c r="AA229" s="206"/>
      <c r="AB229" s="206"/>
      <c r="AC229" s="206"/>
      <c r="AD229" s="206"/>
      <c r="AE229" s="206"/>
      <c r="AF229" s="206"/>
      <c r="AG229" s="206"/>
      <c r="AH229" s="206"/>
      <c r="AI229" s="206"/>
      <c r="AJ229" s="206"/>
      <c r="AK229" s="206"/>
      <c r="AL229" s="206"/>
      <c r="AM229" s="206"/>
    </row>
    <row r="230" spans="1:40" ht="13.5">
      <c r="A230" s="221"/>
      <c r="B230" s="222" t="s">
        <v>130</v>
      </c>
      <c r="C230" s="223"/>
      <c r="D230" s="223"/>
      <c r="E230" s="223"/>
      <c r="F230" s="223"/>
      <c r="G230" s="223"/>
      <c r="H230" s="223"/>
      <c r="I230" s="223"/>
      <c r="J230" s="223"/>
      <c r="K230" s="223"/>
      <c r="L230" s="223"/>
      <c r="M230" s="223"/>
      <c r="N230" s="223"/>
      <c r="O230" s="223"/>
      <c r="P230" s="224">
        <f>P163-P229</f>
        <v>0</v>
      </c>
      <c r="Q230" s="192"/>
      <c r="R230" s="206"/>
      <c r="S230" s="206"/>
      <c r="T230" s="206"/>
      <c r="U230" s="206"/>
      <c r="V230" s="206"/>
      <c r="W230" s="206"/>
      <c r="X230" s="206"/>
      <c r="Y230" s="206"/>
      <c r="Z230" s="206"/>
      <c r="AA230" s="206"/>
      <c r="AB230" s="206"/>
      <c r="AC230" s="206"/>
      <c r="AD230" s="206"/>
      <c r="AE230" s="206"/>
      <c r="AF230" s="206"/>
      <c r="AG230" s="206"/>
      <c r="AH230" s="206"/>
      <c r="AI230" s="206"/>
      <c r="AJ230" s="206"/>
      <c r="AK230" s="206"/>
      <c r="AL230" s="206"/>
      <c r="AM230" s="206"/>
    </row>
    <row r="231" spans="1:40" ht="13.5">
      <c r="A231" s="225" t="s">
        <v>504</v>
      </c>
      <c r="B231" s="226"/>
      <c r="C231" s="226"/>
      <c r="D231" s="194"/>
      <c r="E231" s="194"/>
      <c r="F231" s="194"/>
      <c r="G231" s="194"/>
      <c r="H231" s="194"/>
      <c r="I231" s="194"/>
      <c r="J231" s="194"/>
      <c r="K231" s="194"/>
      <c r="L231" s="194"/>
      <c r="M231" s="194"/>
      <c r="N231" s="194"/>
      <c r="O231" s="194"/>
      <c r="P231" s="194"/>
      <c r="Q231" s="192"/>
      <c r="R231" s="206"/>
      <c r="S231" s="206"/>
      <c r="T231" s="206"/>
      <c r="U231" s="206"/>
      <c r="V231" s="206"/>
      <c r="W231" s="206"/>
      <c r="X231" s="206"/>
      <c r="Y231" s="206"/>
      <c r="Z231" s="206"/>
      <c r="AA231" s="206"/>
      <c r="AB231" s="206"/>
      <c r="AC231" s="206"/>
      <c r="AD231" s="206"/>
      <c r="AE231" s="206"/>
      <c r="AF231" s="206"/>
      <c r="AG231" s="206"/>
      <c r="AH231" s="206"/>
      <c r="AI231" s="206"/>
      <c r="AJ231" s="206"/>
      <c r="AK231" s="206"/>
      <c r="AL231" s="206"/>
      <c r="AM231" s="206"/>
    </row>
    <row r="232" spans="1:40" ht="13.5">
      <c r="A232" s="193"/>
      <c r="B232" s="193" t="s">
        <v>40</v>
      </c>
      <c r="C232" s="194"/>
      <c r="D232" s="194"/>
      <c r="E232" s="10"/>
      <c r="F232" s="194"/>
      <c r="G232" s="10"/>
      <c r="H232" s="194"/>
      <c r="I232" s="194"/>
      <c r="J232" s="194"/>
      <c r="K232" s="10"/>
      <c r="L232" s="10"/>
      <c r="M232" s="10"/>
      <c r="N232" s="10"/>
      <c r="O232" s="194"/>
      <c r="P232" s="194">
        <f>SUM(C232:O232)</f>
        <v>0</v>
      </c>
      <c r="Q232" s="192"/>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row>
    <row r="233" spans="1:40" ht="13.5">
      <c r="A233" s="193"/>
      <c r="B233" s="193" t="s">
        <v>41</v>
      </c>
      <c r="C233" s="194"/>
      <c r="D233" s="194"/>
      <c r="E233" s="10"/>
      <c r="F233" s="194"/>
      <c r="G233" s="10"/>
      <c r="H233" s="194"/>
      <c r="I233" s="194"/>
      <c r="J233" s="194"/>
      <c r="K233" s="10"/>
      <c r="L233" s="10"/>
      <c r="M233" s="10"/>
      <c r="N233" s="10"/>
      <c r="O233" s="194"/>
      <c r="P233" s="194">
        <f>SUM(C233:O233)</f>
        <v>0</v>
      </c>
      <c r="Q233" s="192"/>
      <c r="R233" s="206"/>
      <c r="S233" s="206"/>
      <c r="T233" s="206"/>
      <c r="U233" s="206"/>
      <c r="V233" s="206"/>
      <c r="W233" s="206"/>
      <c r="X233" s="206"/>
      <c r="Y233" s="206"/>
      <c r="Z233" s="206"/>
      <c r="AA233" s="206"/>
      <c r="AB233" s="206"/>
      <c r="AC233" s="206"/>
      <c r="AD233" s="206"/>
      <c r="AE233" s="206"/>
      <c r="AF233" s="206"/>
      <c r="AG233" s="206"/>
      <c r="AH233" s="206"/>
      <c r="AI233" s="206"/>
      <c r="AJ233" s="206"/>
      <c r="AK233" s="206"/>
      <c r="AL233" s="206"/>
      <c r="AM233" s="206"/>
    </row>
    <row r="234" spans="1:40" ht="13.5">
      <c r="A234" s="193"/>
      <c r="B234" s="193" t="s">
        <v>113</v>
      </c>
      <c r="C234" s="194"/>
      <c r="D234" s="194"/>
      <c r="E234" s="195"/>
      <c r="F234" s="195"/>
      <c r="G234" s="195"/>
      <c r="H234" s="195"/>
      <c r="I234" s="194"/>
      <c r="J234" s="194"/>
      <c r="K234" s="194"/>
      <c r="L234" s="194"/>
      <c r="M234" s="194"/>
      <c r="N234" s="194"/>
      <c r="O234" s="194"/>
      <c r="P234" s="194">
        <f>SUM(C234:O234)</f>
        <v>0</v>
      </c>
      <c r="Q234" s="192"/>
      <c r="R234" s="206"/>
      <c r="S234" s="206"/>
      <c r="T234" s="206"/>
      <c r="U234" s="206"/>
      <c r="V234" s="206"/>
      <c r="W234" s="206"/>
      <c r="X234" s="206"/>
      <c r="Y234" s="206"/>
      <c r="Z234" s="206"/>
      <c r="AA234" s="206"/>
      <c r="AB234" s="206"/>
      <c r="AC234" s="206"/>
      <c r="AD234" s="206"/>
      <c r="AE234" s="206"/>
      <c r="AF234" s="206"/>
      <c r="AG234" s="206"/>
      <c r="AH234" s="206"/>
      <c r="AI234" s="206"/>
      <c r="AJ234" s="206"/>
      <c r="AK234" s="206"/>
      <c r="AL234" s="206"/>
      <c r="AM234" s="206"/>
    </row>
    <row r="235" spans="1:40" ht="13.5">
      <c r="A235" s="199"/>
      <c r="B235" s="211" t="s">
        <v>131</v>
      </c>
      <c r="C235" s="194"/>
      <c r="D235" s="194"/>
      <c r="E235" s="194"/>
      <c r="F235" s="194"/>
      <c r="G235" s="194"/>
      <c r="H235" s="194"/>
      <c r="I235" s="194"/>
      <c r="J235" s="194"/>
      <c r="K235" s="194"/>
      <c r="L235" s="194"/>
      <c r="M235" s="194"/>
      <c r="N235" s="194"/>
      <c r="O235" s="194"/>
      <c r="P235" s="227">
        <f>P230+P232-P233-P234</f>
        <v>0</v>
      </c>
      <c r="Q235" s="192"/>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row>
    <row r="236" spans="1:40" ht="13.5">
      <c r="A236" s="217"/>
      <c r="B236" s="217"/>
      <c r="C236" s="217"/>
      <c r="D236" s="217"/>
      <c r="E236" s="217"/>
      <c r="F236" s="217"/>
      <c r="G236" s="217"/>
      <c r="H236" s="217"/>
      <c r="I236" s="217"/>
      <c r="J236" s="217"/>
      <c r="K236" s="217"/>
      <c r="L236" s="217"/>
      <c r="M236" s="217"/>
      <c r="N236" s="217"/>
      <c r="O236" s="217"/>
      <c r="P236" s="217"/>
      <c r="Q236" s="217"/>
      <c r="R236" s="217"/>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row>
    <row r="237" spans="1:40" ht="13.5">
      <c r="A237" s="217"/>
      <c r="B237" s="217"/>
      <c r="C237" s="217"/>
      <c r="D237" s="217"/>
      <c r="E237" s="217"/>
      <c r="F237" s="217"/>
      <c r="G237" s="217"/>
      <c r="H237" s="217"/>
      <c r="I237" s="217"/>
      <c r="J237" s="217"/>
      <c r="K237" s="217"/>
      <c r="L237" s="217"/>
      <c r="M237" s="217"/>
      <c r="N237" s="217"/>
      <c r="O237" s="217"/>
      <c r="P237" s="217"/>
      <c r="Q237" s="217"/>
      <c r="R237" s="217"/>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row>
    <row r="238" spans="1:40" ht="13.5">
      <c r="A238" s="217"/>
      <c r="B238" s="217"/>
    </row>
    <row r="239" spans="1:40" ht="13.5">
      <c r="A239" s="217"/>
      <c r="B239" s="217"/>
    </row>
    <row r="240" spans="1:40" ht="13.5" hidden="1">
      <c r="A240" s="217"/>
      <c r="B240" s="217"/>
    </row>
    <row r="241" spans="1:2" ht="13.5" hidden="1">
      <c r="A241" s="217"/>
      <c r="B241" s="217"/>
    </row>
    <row r="242" spans="1:2" ht="13.5" hidden="1">
      <c r="A242" s="217"/>
      <c r="B242" s="217"/>
    </row>
    <row r="243" spans="1:2" ht="13.5" hidden="1">
      <c r="A243" s="217"/>
      <c r="B243" s="217"/>
    </row>
    <row r="244" spans="1:2" ht="13.5" hidden="1">
      <c r="A244" s="217"/>
      <c r="B244" s="217"/>
    </row>
    <row r="245" spans="1:2" ht="13.5" hidden="1">
      <c r="A245" s="217"/>
      <c r="B245" s="217"/>
    </row>
    <row r="246" spans="1:2" hidden="1"/>
    <row r="247" spans="1:2" hidden="1"/>
    <row r="248" spans="1:2" hidden="1"/>
    <row r="249" spans="1:2" hidden="1"/>
    <row r="250" spans="1:2" hidden="1"/>
    <row r="251" spans="1:2" hidden="1"/>
    <row r="252" spans="1:2" hidden="1"/>
    <row r="253" spans="1:2" hidden="1"/>
    <row r="254" spans="1:2" hidden="1"/>
    <row r="255" spans="1:2" hidden="1"/>
    <row r="256" spans="1:2" hidden="1"/>
    <row r="257" spans="2:2" hidden="1"/>
    <row r="258" spans="2:2" hidden="1">
      <c r="B258" s="304" t="s">
        <v>691</v>
      </c>
    </row>
    <row r="259" spans="2:2" hidden="1">
      <c r="B259" s="304" t="s">
        <v>692</v>
      </c>
    </row>
    <row r="260" spans="2:2" hidden="1">
      <c r="B260" s="304" t="s">
        <v>693</v>
      </c>
    </row>
    <row r="261" spans="2:2" hidden="1">
      <c r="B261" s="304" t="s">
        <v>694</v>
      </c>
    </row>
    <row r="262" spans="2:2" hidden="1">
      <c r="B262" s="304" t="s">
        <v>695</v>
      </c>
    </row>
    <row r="263" spans="2:2" hidden="1">
      <c r="B263" s="304" t="s">
        <v>696</v>
      </c>
    </row>
    <row r="264" spans="2:2" hidden="1">
      <c r="B264" s="304" t="s">
        <v>697</v>
      </c>
    </row>
    <row r="265" spans="2:2" hidden="1">
      <c r="B265" s="304" t="s">
        <v>698</v>
      </c>
    </row>
    <row r="266" spans="2:2" hidden="1">
      <c r="B266" s="304" t="s">
        <v>699</v>
      </c>
    </row>
    <row r="267" spans="2:2" hidden="1">
      <c r="B267" s="304" t="s">
        <v>700</v>
      </c>
    </row>
    <row r="268" spans="2:2" hidden="1">
      <c r="B268" s="304" t="s">
        <v>701</v>
      </c>
    </row>
    <row r="269" spans="2:2" hidden="1">
      <c r="B269" s="304" t="s">
        <v>702</v>
      </c>
    </row>
    <row r="270" spans="2:2" hidden="1">
      <c r="B270" s="304" t="s">
        <v>703</v>
      </c>
    </row>
    <row r="271" spans="2:2" hidden="1">
      <c r="B271" s="304" t="s">
        <v>704</v>
      </c>
    </row>
    <row r="272" spans="2:2" hidden="1"/>
    <row r="273" spans="2:2" hidden="1">
      <c r="B273" t="s">
        <v>705</v>
      </c>
    </row>
    <row r="274" spans="2:2" hidden="1">
      <c r="B274" t="s">
        <v>706</v>
      </c>
    </row>
    <row r="275" spans="2:2" hidden="1">
      <c r="B275" t="s">
        <v>707</v>
      </c>
    </row>
    <row r="276" spans="2:2" hidden="1">
      <c r="B276" t="s">
        <v>708</v>
      </c>
    </row>
    <row r="277" spans="2:2" hidden="1">
      <c r="B277" t="s">
        <v>709</v>
      </c>
    </row>
    <row r="278" spans="2:2" hidden="1">
      <c r="B278" t="s">
        <v>710</v>
      </c>
    </row>
    <row r="279" spans="2:2" hidden="1">
      <c r="B279" t="s">
        <v>711</v>
      </c>
    </row>
    <row r="280" spans="2:2" hidden="1">
      <c r="B280" t="s">
        <v>712</v>
      </c>
    </row>
    <row r="281" spans="2:2" hidden="1">
      <c r="B281" t="s">
        <v>713</v>
      </c>
    </row>
    <row r="282" spans="2:2" hidden="1">
      <c r="B282" t="s">
        <v>714</v>
      </c>
    </row>
    <row r="283" spans="2:2" hidden="1">
      <c r="B283" t="s">
        <v>715</v>
      </c>
    </row>
    <row r="284" spans="2:2" hidden="1"/>
    <row r="285" spans="2:2" hidden="1"/>
    <row r="286" spans="2:2" hidden="1"/>
    <row r="287" spans="2:2" hidden="1"/>
    <row r="288" spans="2:2"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sheetData>
  <sheetProtection algorithmName="SHA-512" hashValue="MiX7F0HJr0KOhCBsMR3ZqDsVvrQsoyzFvO4USuvpH2KVZdQ28sXj1wbv7/pJga134JeIhT5WU8iqCz6PmPrqaA==" saltValue="ItV8qSKNUC7Lav/5zDaWxw==" spinCount="100000" sheet="1"/>
  <dataConsolidate/>
  <mergeCells count="18">
    <mergeCell ref="G1:I1"/>
    <mergeCell ref="F7:I7"/>
    <mergeCell ref="F5:I5"/>
    <mergeCell ref="G3:I3"/>
    <mergeCell ref="F8:I8"/>
    <mergeCell ref="H4:I4"/>
    <mergeCell ref="K10:O10"/>
    <mergeCell ref="J7:P7"/>
    <mergeCell ref="J8:P8"/>
    <mergeCell ref="A9:P9"/>
    <mergeCell ref="C2:E2"/>
    <mergeCell ref="C3:E3"/>
    <mergeCell ref="C4:E4"/>
    <mergeCell ref="C5:E5"/>
    <mergeCell ref="A10:B10"/>
    <mergeCell ref="C6:E6"/>
    <mergeCell ref="C7:E7"/>
    <mergeCell ref="C8:E8"/>
  </mergeCells>
  <phoneticPr fontId="42" type="noConversion"/>
  <dataValidations xWindow="665" yWindow="679" count="16">
    <dataValidation allowBlank="1" showInputMessage="1" showErrorMessage="1" prompt="Enter the total amount of expenditures from cemetery funds." sqref="K224" xr:uid="{00000000-0002-0000-0100-000000000000}"/>
    <dataValidation allowBlank="1" showInputMessage="1" showErrorMessage="1" prompt="Unrealized gains on investments are not included in the calculation of parish operating revenue.  An entry in this field is optional." sqref="G232" xr:uid="{00000000-0002-0000-0100-000001000000}"/>
    <dataValidation allowBlank="1" showInputMessage="1" showErrorMessage="1" prompt="Unrealized losses on investments are not included in the calculation of parish operating expense.  An entry in this field is optional." sqref="G233" xr:uid="{00000000-0002-0000-0100-000002000000}"/>
    <dataValidation allowBlank="1" showInputMessage="1" showErrorMessage="1" prompt="Depreciation expense is not required and is not included in the calculation of parish operating expense.  An entry in this field is optional." sqref="G234 E234" xr:uid="{00000000-0002-0000-0100-000003000000}"/>
    <dataValidation allowBlank="1" showInputMessage="1" showErrorMessage="1" promptTitle="Day School Students" prompt="Enter the number of K through 8 students enrolled in a parish school, a consolidated school, or a collaborative school for whom you provide support to that school. Select the name of the school from the list below." sqref="H6" xr:uid="{00000000-0002-0000-0100-000004000000}"/>
    <dataValidation allowBlank="1" showInputMessage="1" showErrorMessage="1" promptTitle="Religious Education Students" prompt="Enter the number of K through 12 students registered in Religious Education classes for the fiscal year.  Do not include day school students participating in sacramental preparation if they are included in the day school count." sqref="K6" xr:uid="{00000000-0002-0000-0100-000005000000}"/>
    <dataValidation type="textLength" allowBlank="1" showInputMessage="1" showErrorMessage="1" errorTitle="Parish Code" error="Do not use dash,  underscore or space in this field.  The parish code is one alpha character followed by two numeric characters (ANN)" sqref="G2" xr:uid="{00000000-0002-0000-0100-000006000000}">
      <formula1>3</formula1>
      <formula2>3</formula2>
    </dataValidation>
    <dataValidation allowBlank="1" showInputMessage="1" showErrorMessage="1" prompt="Enter the total amount of receipts recorded in cemetery funds._x000a_" sqref="K154" xr:uid="{00000000-0002-0000-0100-000007000000}"/>
    <dataValidation allowBlank="1" showInputMessage="1" showErrorMessage="1" promptTitle="Day School Students" prompt="Enter the number of K5 through 8 students enrolled in a parish school, a consolidated school, or a collaborative school for whom you provide support to that school. Select the name of the school from the list below." sqref="G6" xr:uid="{00000000-0002-0000-0100-000008000000}"/>
    <dataValidation allowBlank="1" showInputMessage="1" showErrorMessage="1" promptTitle="Day School Students" prompt="Enter the number of K3 and K4 students enrolled in a parish school, a consolidated school, or a collaborative school for whom you provide support to that school. Select the name of the school from the list below." sqref="I6" xr:uid="{00000000-0002-0000-0100-000009000000}"/>
    <dataValidation errorStyle="warning" operator="lessThanOrEqual" allowBlank="1" errorTitle="Parish School" error="You may only enter a value in this cell if the parish operates its own school.  Select a school name in cell F7 to stop seeing this error message." sqref="E168:E178 E181:E191 E194:E204 E207:E223" xr:uid="{00000000-0002-0000-0100-00000F000000}"/>
    <dataValidation type="list" allowBlank="1" showInputMessage="1" showErrorMessage="1" sqref="I2" xr:uid="{00000000-0002-0000-0100-00000A000000}">
      <formula1>$B$273:$B$283</formula1>
    </dataValidation>
    <dataValidation type="custom" errorStyle="warning" operator="lessThanOrEqual" allowBlank="1" showInputMessage="1" showErrorMessage="1" errorTitle="Parish School" error="You may only enter a value in this cell if the parish operates its own school." sqref="E156 E135 E125 E132 E154 E138" xr:uid="{00000000-0002-0000-0100-00000C000000}">
      <formula1>IF($J$7=#REF!,TRUE,FALSE)</formula1>
    </dataValidation>
    <dataValidation type="custom" errorStyle="warning" operator="lessThanOrEqual" allowBlank="1" showInputMessage="1" showErrorMessage="1" errorTitle="Parish School" error="You may only enter a value in this cell if the parish operates its own school.  Select a school name in cell F7 to stop seeing this error message." sqref="E157:E160 E20:E23 E26:E29 E32:E35 E38:E40 E43:E49 E63:E71 E74:E75 E78:E79 E84:E87 E104 E14:E17 E126:E130 E133:E134 E136:E137 E139:E153 E113:E123" xr:uid="{00000000-0002-0000-0100-00000D000000}">
      <formula1>IF($J$7=#REF!,TRUE,FALSE)</formula1>
    </dataValidation>
    <dataValidation type="custom" errorStyle="warning" operator="lessThanOrEqual" allowBlank="1" showInputMessage="1" showErrorMessage="1" errorTitle="Parish School" error="You may only enter a value in this cell if the parish operates its own school." sqref="E180 E206 E193" xr:uid="{00000000-0002-0000-0100-00000E000000}">
      <formula1>IF($J$7=#REF!,TRUE,FALSE)</formula1>
    </dataValidation>
    <dataValidation type="list" showInputMessage="1" showErrorMessage="1" promptTitle="Choose a School" prompt="If the student count entered above represents students attending a parish school, consolidated school or collaborative school, select the name of the school from this list.  " sqref="J7:P7" xr:uid="{52CEC0B9-CB91-4952-9ABE-D24702BD218A}">
      <formula1>$B$258:$B$271</formula1>
    </dataValidation>
  </dataValidations>
  <pageMargins left="0.24" right="0.24" top="0.27" bottom="0.35" header="0.19" footer="0.17"/>
  <pageSetup scale="82" fitToHeight="0" orientation="landscape" horizontalDpi="4294967293" r:id="rId1"/>
  <headerFooter alignWithMargins="0">
    <oddFooter>&amp;R&amp;P of &amp;N</oddFooter>
  </headerFooter>
  <cellWatches>
    <cellWatch r="E225"/>
  </cellWatche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J52"/>
  <sheetViews>
    <sheetView zoomScaleNormal="100" workbookViewId="0">
      <selection activeCell="E21" sqref="E21"/>
    </sheetView>
  </sheetViews>
  <sheetFormatPr defaultRowHeight="12.75"/>
  <cols>
    <col min="1" max="1" width="4.7109375" customWidth="1"/>
    <col min="2" max="2" width="3.140625" customWidth="1"/>
    <col min="3" max="3" width="28.85546875" customWidth="1"/>
    <col min="4" max="4" width="13.140625" customWidth="1"/>
    <col min="5" max="5" width="15.140625" customWidth="1"/>
    <col min="6" max="6" width="42.28515625" customWidth="1"/>
    <col min="7" max="7" width="7" customWidth="1"/>
  </cols>
  <sheetData>
    <row r="1" spans="1:10">
      <c r="F1" s="1" t="s">
        <v>199</v>
      </c>
      <c r="G1" s="13">
        <f>'Data Entry'!G2</f>
        <v>0</v>
      </c>
    </row>
    <row r="2" spans="1:10">
      <c r="A2" s="14">
        <f>'Data Entry'!C2</f>
        <v>0</v>
      </c>
      <c r="B2" s="2"/>
      <c r="C2" s="3"/>
      <c r="D2" s="3"/>
      <c r="E2" s="3"/>
      <c r="F2" s="5"/>
      <c r="G2" s="57"/>
      <c r="H2" s="58"/>
      <c r="I2" s="58"/>
      <c r="J2" s="7"/>
    </row>
    <row r="3" spans="1:10">
      <c r="A3" s="15">
        <f>'Data Entry'!C3</f>
        <v>0</v>
      </c>
      <c r="B3" s="2"/>
      <c r="C3" s="3"/>
      <c r="D3" s="3"/>
      <c r="E3" s="3"/>
      <c r="F3" s="3"/>
      <c r="G3" s="58"/>
      <c r="H3" s="58"/>
      <c r="I3" s="58"/>
      <c r="J3" s="7"/>
    </row>
    <row r="4" spans="1:10">
      <c r="A4" s="16" t="s">
        <v>200</v>
      </c>
      <c r="B4" s="2"/>
      <c r="C4" s="5"/>
      <c r="D4" s="5"/>
      <c r="E4" s="5"/>
      <c r="F4" s="5"/>
      <c r="G4" s="58"/>
      <c r="H4" s="58"/>
      <c r="I4" s="58"/>
      <c r="J4" s="7"/>
    </row>
    <row r="5" spans="1:10">
      <c r="A5" s="19" t="s">
        <v>545</v>
      </c>
      <c r="B5" s="2"/>
      <c r="C5" s="5"/>
      <c r="D5" s="5"/>
      <c r="E5" s="5"/>
      <c r="F5" s="5"/>
      <c r="G5" s="58"/>
      <c r="H5" s="58"/>
      <c r="I5" s="58"/>
      <c r="J5" s="7"/>
    </row>
    <row r="6" spans="1:10">
      <c r="A6" s="19" t="s">
        <v>494</v>
      </c>
      <c r="B6" s="2"/>
      <c r="C6" s="5"/>
      <c r="D6" s="5"/>
      <c r="E6" s="19"/>
      <c r="F6" s="18"/>
      <c r="G6" s="58"/>
      <c r="H6" s="58"/>
      <c r="I6" s="58"/>
      <c r="J6" s="7"/>
    </row>
    <row r="7" spans="1:10">
      <c r="A7" s="19" t="str">
        <f>'Data Entry'!G1</f>
        <v>JUNE 30, 2023</v>
      </c>
      <c r="B7" s="2"/>
      <c r="C7" s="5"/>
      <c r="D7" s="5"/>
      <c r="E7" s="19"/>
      <c r="F7" s="18"/>
      <c r="G7" s="58"/>
      <c r="H7" s="58"/>
      <c r="I7" s="58"/>
      <c r="J7" s="22"/>
    </row>
    <row r="8" spans="1:10" ht="7.5" customHeight="1">
      <c r="A8" s="59"/>
      <c r="B8" s="19"/>
      <c r="C8" s="19"/>
      <c r="D8" s="19"/>
      <c r="E8" s="19"/>
      <c r="F8" s="19"/>
    </row>
    <row r="9" spans="1:10" ht="9.75" hidden="1" customHeight="1"/>
    <row r="10" spans="1:10" ht="24.75" customHeight="1">
      <c r="C10" s="331" t="s">
        <v>615</v>
      </c>
      <c r="D10" s="331"/>
      <c r="E10" s="331"/>
      <c r="F10" s="331"/>
    </row>
    <row r="11" spans="1:10">
      <c r="A11" s="338" t="s">
        <v>546</v>
      </c>
      <c r="B11" s="339"/>
      <c r="C11" s="339"/>
      <c r="D11" s="339"/>
      <c r="E11" s="339"/>
      <c r="F11" s="339"/>
    </row>
    <row r="12" spans="1:10">
      <c r="A12" s="126"/>
      <c r="B12" s="127"/>
      <c r="C12" s="127"/>
      <c r="D12" s="127"/>
      <c r="E12" s="127"/>
      <c r="F12" s="127"/>
    </row>
    <row r="13" spans="1:10">
      <c r="A13" s="127"/>
      <c r="B13" s="130" t="s">
        <v>544</v>
      </c>
      <c r="C13" s="121"/>
      <c r="D13" s="121"/>
      <c r="E13" s="121"/>
      <c r="F13" s="121"/>
    </row>
    <row r="14" spans="1:10">
      <c r="A14" s="120"/>
      <c r="B14" s="128"/>
      <c r="C14" s="131" t="s">
        <v>109</v>
      </c>
      <c r="D14" s="131" t="s">
        <v>175</v>
      </c>
      <c r="E14" s="131" t="s">
        <v>543</v>
      </c>
      <c r="F14" s="131" t="s">
        <v>542</v>
      </c>
    </row>
    <row r="15" spans="1:10" ht="12.75" customHeight="1">
      <c r="B15" s="132">
        <v>2</v>
      </c>
      <c r="C15" s="128" t="s">
        <v>547</v>
      </c>
      <c r="D15" s="129">
        <v>3455.2</v>
      </c>
      <c r="E15" s="133">
        <v>15000</v>
      </c>
      <c r="F15" s="132" t="s">
        <v>614</v>
      </c>
    </row>
    <row r="16" spans="1:10" ht="12.75" customHeight="1">
      <c r="B16" s="132">
        <v>3</v>
      </c>
      <c r="C16" s="128" t="s">
        <v>535</v>
      </c>
      <c r="D16" s="129">
        <v>3455.3</v>
      </c>
      <c r="E16" s="133">
        <v>2000</v>
      </c>
      <c r="F16" s="132" t="s">
        <v>613</v>
      </c>
    </row>
    <row r="17" spans="1:6">
      <c r="A17" s="71"/>
      <c r="B17" s="134"/>
      <c r="D17" s="58"/>
      <c r="E17" s="135"/>
      <c r="F17" s="134"/>
    </row>
    <row r="18" spans="1:6">
      <c r="A18" s="71"/>
      <c r="B18" s="134"/>
      <c r="D18" s="58"/>
      <c r="E18" s="135"/>
      <c r="F18" s="134"/>
    </row>
    <row r="19" spans="1:6" ht="22.5">
      <c r="B19" s="101" t="str">
        <f>IF(ABS('Data Entry'!O144+'Data Entry'!O145-SUM(E21:E35))&lt;5,"","YOUR COVID-19 INCOME IS NOT IN BALANCE!")</f>
        <v/>
      </c>
      <c r="D19" s="58"/>
      <c r="E19" s="135"/>
      <c r="F19" s="134"/>
    </row>
    <row r="20" spans="1:6">
      <c r="A20" s="61"/>
      <c r="B20" s="12"/>
      <c r="C20" s="62" t="s">
        <v>109</v>
      </c>
      <c r="D20" s="62" t="s">
        <v>175</v>
      </c>
      <c r="E20" s="62" t="s">
        <v>543</v>
      </c>
      <c r="F20" s="62" t="s">
        <v>542</v>
      </c>
    </row>
    <row r="21" spans="1:6">
      <c r="B21" s="63">
        <v>1</v>
      </c>
      <c r="C21" s="12" t="s">
        <v>547</v>
      </c>
      <c r="D21" s="99">
        <v>3455.2</v>
      </c>
      <c r="E21" s="118"/>
      <c r="F21" s="64"/>
    </row>
    <row r="22" spans="1:6">
      <c r="B22" s="63">
        <v>2</v>
      </c>
      <c r="C22" s="12" t="s">
        <v>535</v>
      </c>
      <c r="D22" s="99">
        <v>3455.3</v>
      </c>
      <c r="E22" s="119"/>
      <c r="F22" s="64"/>
    </row>
    <row r="23" spans="1:6">
      <c r="B23" s="63">
        <v>3</v>
      </c>
      <c r="C23" s="12" t="s">
        <v>535</v>
      </c>
      <c r="D23" s="99">
        <v>3455.3</v>
      </c>
      <c r="E23" s="118"/>
      <c r="F23" s="64"/>
    </row>
    <row r="24" spans="1:6">
      <c r="B24" s="63">
        <v>4</v>
      </c>
      <c r="C24" s="65"/>
      <c r="D24" s="98"/>
      <c r="E24" s="118"/>
      <c r="F24" s="64"/>
    </row>
    <row r="25" spans="1:6">
      <c r="B25" s="63">
        <v>5</v>
      </c>
      <c r="C25" s="65"/>
      <c r="D25" s="98"/>
      <c r="E25" s="118"/>
      <c r="F25" s="64"/>
    </row>
    <row r="26" spans="1:6">
      <c r="B26" s="63">
        <v>6</v>
      </c>
      <c r="C26" s="65"/>
      <c r="D26" s="98"/>
      <c r="E26" s="118"/>
      <c r="F26" s="64"/>
    </row>
    <row r="27" spans="1:6">
      <c r="B27" s="63">
        <v>7</v>
      </c>
      <c r="C27" s="65"/>
      <c r="D27" s="98"/>
      <c r="E27" s="118"/>
      <c r="F27" s="64"/>
    </row>
    <row r="28" spans="1:6">
      <c r="B28" s="63">
        <v>8</v>
      </c>
      <c r="C28" s="65"/>
      <c r="D28" s="98"/>
      <c r="E28" s="118"/>
      <c r="F28" s="64"/>
    </row>
    <row r="29" spans="1:6">
      <c r="B29" s="63">
        <v>9</v>
      </c>
      <c r="C29" s="65"/>
      <c r="D29" s="98"/>
      <c r="E29" s="118"/>
      <c r="F29" s="64"/>
    </row>
    <row r="30" spans="1:6">
      <c r="B30" s="63">
        <v>10</v>
      </c>
      <c r="C30" s="65"/>
      <c r="D30" s="98"/>
      <c r="E30" s="118"/>
      <c r="F30" s="64"/>
    </row>
    <row r="31" spans="1:6">
      <c r="B31" s="63">
        <v>11</v>
      </c>
      <c r="C31" s="65"/>
      <c r="D31" s="98"/>
      <c r="E31" s="118"/>
      <c r="F31" s="64"/>
    </row>
    <row r="32" spans="1:6">
      <c r="B32" s="63">
        <v>12</v>
      </c>
      <c r="C32" s="65"/>
      <c r="D32" s="98"/>
      <c r="E32" s="118"/>
      <c r="F32" s="64"/>
    </row>
    <row r="33" spans="1:6">
      <c r="B33" s="63">
        <v>13</v>
      </c>
      <c r="C33" s="65"/>
      <c r="D33" s="98"/>
      <c r="E33" s="118"/>
      <c r="F33" s="64"/>
    </row>
    <row r="34" spans="1:6">
      <c r="B34" s="63">
        <v>14</v>
      </c>
      <c r="C34" s="65"/>
      <c r="D34" s="98"/>
      <c r="E34" s="118"/>
      <c r="F34" s="64"/>
    </row>
    <row r="35" spans="1:6">
      <c r="B35" s="63">
        <v>15</v>
      </c>
      <c r="C35" s="65"/>
      <c r="D35" s="98"/>
      <c r="E35" s="118"/>
      <c r="F35" s="64"/>
    </row>
    <row r="36" spans="1:6">
      <c r="C36" t="s">
        <v>498</v>
      </c>
    </row>
    <row r="38" spans="1:6">
      <c r="A38" s="103"/>
      <c r="B38" t="s">
        <v>528</v>
      </c>
    </row>
    <row r="39" spans="1:6">
      <c r="A39" s="134"/>
      <c r="B39" s="332"/>
      <c r="C39" s="333"/>
      <c r="D39" s="333"/>
      <c r="E39" s="333"/>
      <c r="F39" s="334"/>
    </row>
    <row r="40" spans="1:6">
      <c r="A40" s="230"/>
      <c r="B40" s="335"/>
      <c r="C40" s="336"/>
      <c r="D40" s="336"/>
      <c r="E40" s="336"/>
      <c r="F40" s="337"/>
    </row>
    <row r="41" spans="1:6">
      <c r="A41" s="230"/>
      <c r="B41" s="335"/>
      <c r="C41" s="336"/>
      <c r="D41" s="336"/>
      <c r="E41" s="336"/>
      <c r="F41" s="337"/>
    </row>
    <row r="42" spans="1:6">
      <c r="A42" s="230"/>
      <c r="B42" s="335"/>
      <c r="C42" s="336"/>
      <c r="D42" s="336"/>
      <c r="E42" s="336"/>
      <c r="F42" s="337"/>
    </row>
    <row r="43" spans="1:6">
      <c r="A43" s="230"/>
      <c r="B43" s="335"/>
      <c r="C43" s="336"/>
      <c r="D43" s="336"/>
      <c r="E43" s="336"/>
      <c r="F43" s="337"/>
    </row>
    <row r="44" spans="1:6">
      <c r="A44" s="230"/>
      <c r="B44" s="335"/>
      <c r="C44" s="336"/>
      <c r="D44" s="336"/>
      <c r="E44" s="336"/>
      <c r="F44" s="337"/>
    </row>
    <row r="45" spans="1:6">
      <c r="A45" s="230"/>
      <c r="B45" s="335"/>
      <c r="C45" s="336"/>
      <c r="D45" s="336"/>
      <c r="E45" s="336"/>
      <c r="F45" s="337"/>
    </row>
    <row r="46" spans="1:6">
      <c r="A46" s="230"/>
      <c r="B46" s="335"/>
      <c r="C46" s="336"/>
      <c r="D46" s="336"/>
      <c r="E46" s="336"/>
      <c r="F46" s="337"/>
    </row>
    <row r="47" spans="1:6">
      <c r="A47" s="230"/>
      <c r="B47" s="335"/>
      <c r="C47" s="336"/>
      <c r="D47" s="336"/>
      <c r="E47" s="336"/>
      <c r="F47" s="337"/>
    </row>
    <row r="48" spans="1:6">
      <c r="A48" s="230"/>
      <c r="B48" s="335"/>
      <c r="C48" s="336"/>
      <c r="D48" s="336"/>
      <c r="E48" s="336"/>
      <c r="F48" s="337"/>
    </row>
    <row r="49" spans="1:6">
      <c r="A49" s="230"/>
      <c r="B49" s="335"/>
      <c r="C49" s="336"/>
      <c r="D49" s="336"/>
      <c r="E49" s="336"/>
      <c r="F49" s="337"/>
    </row>
    <row r="50" spans="1:6">
      <c r="A50" s="230"/>
      <c r="B50" s="335"/>
      <c r="C50" s="336"/>
      <c r="D50" s="336"/>
      <c r="E50" s="336"/>
      <c r="F50" s="337"/>
    </row>
    <row r="51" spans="1:6">
      <c r="A51" s="230"/>
      <c r="B51" s="335"/>
      <c r="C51" s="336"/>
      <c r="D51" s="336"/>
      <c r="E51" s="336"/>
      <c r="F51" s="337"/>
    </row>
    <row r="52" spans="1:6">
      <c r="A52" s="230"/>
      <c r="B52" s="340"/>
      <c r="C52" s="341"/>
      <c r="D52" s="341"/>
      <c r="E52" s="341"/>
      <c r="F52" s="342"/>
    </row>
  </sheetData>
  <sheetProtection algorithmName="SHA-512" hashValue="WlyVMfAR7FURJq35FCEVi9aaMaOqkkPY7F7H/y5s4UuCVg94XEB2CAEsZwOfTsMOxtYpB2HOJV9KnIk4vMU1YQ==" saltValue="YA1rL6ckr404oxxqwffpUQ==" spinCount="100000" sheet="1" objects="1" scenarios="1"/>
  <mergeCells count="16">
    <mergeCell ref="B48:F48"/>
    <mergeCell ref="B49:F49"/>
    <mergeCell ref="B50:F50"/>
    <mergeCell ref="B51:F51"/>
    <mergeCell ref="B52:F52"/>
    <mergeCell ref="B43:F43"/>
    <mergeCell ref="B44:F44"/>
    <mergeCell ref="B45:F45"/>
    <mergeCell ref="B46:F46"/>
    <mergeCell ref="B47:F47"/>
    <mergeCell ref="C10:F10"/>
    <mergeCell ref="B39:F39"/>
    <mergeCell ref="B40:F40"/>
    <mergeCell ref="B41:F41"/>
    <mergeCell ref="B42:F42"/>
    <mergeCell ref="A11:F11"/>
  </mergeCells>
  <printOptions gridLines="1"/>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10"/>
    <pageSetUpPr fitToPage="1"/>
  </sheetPr>
  <dimension ref="B1:I69"/>
  <sheetViews>
    <sheetView zoomScaleNormal="100" workbookViewId="0">
      <selection activeCell="C16" sqref="C16"/>
    </sheetView>
  </sheetViews>
  <sheetFormatPr defaultRowHeight="12.75"/>
  <cols>
    <col min="1" max="1" width="2.42578125" customWidth="1"/>
    <col min="2" max="2" width="40.85546875" bestFit="1" customWidth="1"/>
    <col min="3" max="7" width="17.42578125" customWidth="1"/>
    <col min="8" max="8" width="2.42578125" customWidth="1"/>
  </cols>
  <sheetData>
    <row r="1" spans="2:7">
      <c r="F1" s="1" t="s">
        <v>199</v>
      </c>
      <c r="G1" s="13">
        <f>'Data Entry'!G2</f>
        <v>0</v>
      </c>
    </row>
    <row r="2" spans="2:7">
      <c r="B2" s="14">
        <f>'Data Entry'!C2</f>
        <v>0</v>
      </c>
      <c r="C2" s="2"/>
      <c r="D2" s="3"/>
      <c r="E2" s="3"/>
      <c r="F2" s="5"/>
    </row>
    <row r="3" spans="2:7">
      <c r="B3" s="15">
        <f>'Data Entry'!C3</f>
        <v>0</v>
      </c>
      <c r="C3" s="2"/>
      <c r="D3" s="3"/>
      <c r="E3" s="3"/>
      <c r="F3" s="3"/>
    </row>
    <row r="4" spans="2:7">
      <c r="B4" s="16" t="s">
        <v>200</v>
      </c>
      <c r="C4" s="2"/>
      <c r="D4" s="5"/>
      <c r="E4" s="5"/>
      <c r="F4" s="5"/>
    </row>
    <row r="5" spans="2:7">
      <c r="B5" s="19" t="s">
        <v>523</v>
      </c>
      <c r="C5" s="2"/>
      <c r="D5" s="5"/>
      <c r="E5" s="5"/>
      <c r="F5" s="5"/>
    </row>
    <row r="6" spans="2:7">
      <c r="B6" s="19" t="s">
        <v>494</v>
      </c>
      <c r="C6" s="2"/>
      <c r="D6" s="5"/>
      <c r="E6" s="5"/>
      <c r="F6" s="18"/>
    </row>
    <row r="7" spans="2:7">
      <c r="B7" s="19" t="str">
        <f>'Data Entry'!G1</f>
        <v>JUNE 30, 2023</v>
      </c>
      <c r="C7" s="2"/>
      <c r="D7" s="5"/>
      <c r="E7" s="5"/>
      <c r="F7" s="18"/>
    </row>
    <row r="8" spans="2:7">
      <c r="B8" s="59"/>
      <c r="C8" s="19"/>
      <c r="D8" s="19"/>
      <c r="E8" s="19"/>
      <c r="F8" s="19"/>
    </row>
    <row r="9" spans="2:7">
      <c r="B9" s="60" t="s">
        <v>516</v>
      </c>
      <c r="C9" s="60"/>
      <c r="D9" s="60"/>
      <c r="E9" s="60"/>
      <c r="F9" s="60"/>
    </row>
    <row r="10" spans="2:7">
      <c r="B10" s="60" t="s">
        <v>515</v>
      </c>
      <c r="C10" s="60"/>
      <c r="D10" s="60"/>
      <c r="E10" s="60"/>
      <c r="F10" s="60"/>
    </row>
    <row r="12" spans="2:7" ht="22.5" customHeight="1">
      <c r="B12" s="101" t="str">
        <f>IF((ABS(C25)+ABS(D25)+ABS(E25)+ABS(G25))+ABS(F25)&lt;25,"","YOUR RESTRICTED RECONCILIATION DOES NOT TIE OUT!")</f>
        <v/>
      </c>
      <c r="E12" s="100"/>
    </row>
    <row r="14" spans="2:7" ht="15.75">
      <c r="B14" s="349" t="s">
        <v>606</v>
      </c>
      <c r="C14" s="349"/>
      <c r="D14" s="349"/>
      <c r="E14" s="349"/>
      <c r="F14" s="349"/>
      <c r="G14" s="349"/>
    </row>
    <row r="15" spans="2:7" ht="49.5" customHeight="1" thickBot="1">
      <c r="B15" s="157"/>
      <c r="C15" s="105" t="s">
        <v>509</v>
      </c>
      <c r="D15" s="106" t="s">
        <v>525</v>
      </c>
      <c r="E15" s="105" t="s">
        <v>510</v>
      </c>
      <c r="F15" s="106" t="s">
        <v>567</v>
      </c>
      <c r="G15" s="106" t="s">
        <v>517</v>
      </c>
    </row>
    <row r="16" spans="2:7" ht="15.75">
      <c r="B16" s="158" t="s">
        <v>607</v>
      </c>
      <c r="C16" s="114"/>
      <c r="D16" s="114">
        <v>0</v>
      </c>
      <c r="E16" s="114">
        <v>0</v>
      </c>
      <c r="F16" s="114">
        <v>0</v>
      </c>
      <c r="G16" s="114">
        <v>0</v>
      </c>
    </row>
    <row r="17" spans="2:9" ht="15.75">
      <c r="B17" s="158" t="s">
        <v>608</v>
      </c>
      <c r="C17" s="107">
        <f>'P&amp;L'!L46</f>
        <v>0</v>
      </c>
      <c r="D17" s="107">
        <f>'P&amp;L'!L23+'P&amp;L'!L42+'P&amp;L'!L43</f>
        <v>0</v>
      </c>
      <c r="E17" s="107">
        <f>'P&amp;L'!N23</f>
        <v>0</v>
      </c>
      <c r="F17" s="107">
        <f>'P&amp;L'!P23</f>
        <v>0</v>
      </c>
      <c r="G17" s="117">
        <f>'Data Entry'!P151</f>
        <v>0</v>
      </c>
    </row>
    <row r="18" spans="2:9" ht="15.75">
      <c r="B18" s="158" t="s">
        <v>609</v>
      </c>
      <c r="C18" s="107">
        <f>'P&amp;L'!L55</f>
        <v>0</v>
      </c>
      <c r="D18" s="107">
        <f>'P&amp;L'!L36</f>
        <v>0</v>
      </c>
      <c r="E18" s="107">
        <f>'P&amp;L'!N36</f>
        <v>0</v>
      </c>
      <c r="F18" s="107">
        <f>'P&amp;L'!P36</f>
        <v>0</v>
      </c>
      <c r="G18" s="112"/>
      <c r="I18" s="156"/>
    </row>
    <row r="19" spans="2:9" ht="15.75">
      <c r="B19" s="158" t="s">
        <v>610</v>
      </c>
      <c r="C19" s="112"/>
      <c r="D19" s="107">
        <f>'P&amp;L'!L52</f>
        <v>0</v>
      </c>
      <c r="E19" s="107">
        <f>'P&amp;L'!N52</f>
        <v>0</v>
      </c>
      <c r="F19" s="107">
        <f>'P&amp;L'!P52</f>
        <v>0</v>
      </c>
      <c r="G19" s="107">
        <f>'P&amp;L'!I52+'P&amp;L'!L52+'P&amp;L'!N52+'P&amp;L'!P52</f>
        <v>0</v>
      </c>
    </row>
    <row r="20" spans="2:9" ht="15.75">
      <c r="B20" s="158" t="s">
        <v>611</v>
      </c>
      <c r="C20" s="112"/>
      <c r="D20" s="107">
        <f>'P&amp;L'!L54</f>
        <v>0</v>
      </c>
      <c r="E20" s="107">
        <f>'P&amp;L'!N54</f>
        <v>0</v>
      </c>
      <c r="F20" s="107">
        <f>'P&amp;L'!P54</f>
        <v>0</v>
      </c>
      <c r="G20" s="112"/>
    </row>
    <row r="21" spans="2:9" ht="15.75">
      <c r="B21" s="158" t="s">
        <v>511</v>
      </c>
      <c r="C21" s="109">
        <f>C16+C17-C18-C19-C20</f>
        <v>0</v>
      </c>
      <c r="D21" s="109">
        <f>D16+D17-D18-D19-D20</f>
        <v>0</v>
      </c>
      <c r="E21" s="109">
        <f>E16+E17-E18-E19-E20</f>
        <v>0</v>
      </c>
      <c r="F21" s="109">
        <f>F16+F17-F18-F19-F20</f>
        <v>0</v>
      </c>
      <c r="G21" s="109">
        <f>G16+G17-G18-G19-G20</f>
        <v>0</v>
      </c>
    </row>
    <row r="22" spans="2:9" ht="15.75">
      <c r="B22" s="158" t="s">
        <v>512</v>
      </c>
      <c r="C22" s="108">
        <f>'Data Entry'!K232-'Data Entry'!K233</f>
        <v>0</v>
      </c>
      <c r="D22" s="108">
        <f>'Data Entry'!L232-'Data Entry'!L233</f>
        <v>0</v>
      </c>
      <c r="E22" s="108">
        <f>'Data Entry'!M232-'Data Entry'!M233</f>
        <v>0</v>
      </c>
      <c r="F22" s="108">
        <f>'Data Entry'!N232-'Data Entry'!N233</f>
        <v>0</v>
      </c>
      <c r="G22" s="113"/>
    </row>
    <row r="23" spans="2:9" ht="15.75">
      <c r="B23" s="158" t="s">
        <v>612</v>
      </c>
      <c r="C23" s="110">
        <f>C21+C22</f>
        <v>0</v>
      </c>
      <c r="D23" s="110">
        <f>D21+D22</f>
        <v>0</v>
      </c>
      <c r="E23" s="110">
        <f>E21+E22</f>
        <v>0</v>
      </c>
      <c r="F23" s="110">
        <f>F21+F22</f>
        <v>0</v>
      </c>
      <c r="G23" s="110">
        <f>G21+G22</f>
        <v>0</v>
      </c>
    </row>
    <row r="24" spans="2:9" ht="15.75">
      <c r="B24" s="158" t="s">
        <v>513</v>
      </c>
      <c r="C24" s="107">
        <f>'Balance Sheet'!I25</f>
        <v>0</v>
      </c>
      <c r="D24" s="107">
        <f>'Balance Sheet'!I26+'Balance Sheet'!I29</f>
        <v>0</v>
      </c>
      <c r="E24" s="107">
        <f>'Balance Sheet'!I27</f>
        <v>0</v>
      </c>
      <c r="F24" s="107">
        <f>'Balance Sheet'!I28</f>
        <v>0</v>
      </c>
      <c r="G24" s="107">
        <f>'Balance Sheet'!E42</f>
        <v>0</v>
      </c>
    </row>
    <row r="25" spans="2:9" ht="15.75">
      <c r="B25" s="159" t="s">
        <v>514</v>
      </c>
      <c r="C25" s="111">
        <f>C24-C23</f>
        <v>0</v>
      </c>
      <c r="D25" s="111">
        <f>D24-D23</f>
        <v>0</v>
      </c>
      <c r="E25" s="111">
        <f>E24-E23</f>
        <v>0</v>
      </c>
      <c r="F25" s="111">
        <f>F24-F23</f>
        <v>0</v>
      </c>
      <c r="G25" s="111">
        <f>G24-G23</f>
        <v>0</v>
      </c>
    </row>
    <row r="28" spans="2:9" ht="15.75">
      <c r="B28" s="115" t="s">
        <v>524</v>
      </c>
      <c r="C28" s="116"/>
      <c r="D28" s="116"/>
      <c r="E28" s="122"/>
      <c r="F28" s="122"/>
      <c r="G28" s="231"/>
    </row>
    <row r="29" spans="2:9">
      <c r="B29" s="350"/>
      <c r="C29" s="351"/>
      <c r="D29" s="351"/>
      <c r="E29" s="351"/>
      <c r="F29" s="351"/>
      <c r="G29" s="352"/>
    </row>
    <row r="30" spans="2:9">
      <c r="B30" s="350"/>
      <c r="C30" s="351"/>
      <c r="D30" s="351"/>
      <c r="E30" s="351"/>
      <c r="F30" s="351"/>
      <c r="G30" s="352"/>
    </row>
    <row r="31" spans="2:9">
      <c r="B31" s="350"/>
      <c r="C31" s="351"/>
      <c r="D31" s="351"/>
      <c r="E31" s="351"/>
      <c r="F31" s="351"/>
      <c r="G31" s="352"/>
    </row>
    <row r="32" spans="2:9">
      <c r="B32" s="350"/>
      <c r="C32" s="351"/>
      <c r="D32" s="351"/>
      <c r="E32" s="351"/>
      <c r="F32" s="351"/>
      <c r="G32" s="352"/>
    </row>
    <row r="33" spans="2:7">
      <c r="B33" s="350"/>
      <c r="C33" s="351"/>
      <c r="D33" s="351"/>
      <c r="E33" s="351"/>
      <c r="F33" s="351"/>
      <c r="G33" s="352"/>
    </row>
    <row r="34" spans="2:7">
      <c r="B34" s="350"/>
      <c r="C34" s="351"/>
      <c r="D34" s="351"/>
      <c r="E34" s="351"/>
      <c r="F34" s="351"/>
      <c r="G34" s="352"/>
    </row>
    <row r="35" spans="2:7">
      <c r="B35" s="350"/>
      <c r="C35" s="351"/>
      <c r="D35" s="351"/>
      <c r="E35" s="351"/>
      <c r="F35" s="351"/>
      <c r="G35" s="352"/>
    </row>
    <row r="36" spans="2:7">
      <c r="B36" s="350"/>
      <c r="C36" s="351"/>
      <c r="D36" s="351"/>
      <c r="E36" s="351"/>
      <c r="F36" s="351"/>
      <c r="G36" s="352"/>
    </row>
    <row r="37" spans="2:7">
      <c r="B37" s="350"/>
      <c r="C37" s="351"/>
      <c r="D37" s="351"/>
      <c r="E37" s="351"/>
      <c r="F37" s="351"/>
      <c r="G37" s="352"/>
    </row>
    <row r="38" spans="2:7">
      <c r="B38" s="350"/>
      <c r="C38" s="351"/>
      <c r="D38" s="351"/>
      <c r="E38" s="351"/>
      <c r="F38" s="351"/>
      <c r="G38" s="352"/>
    </row>
    <row r="39" spans="2:7">
      <c r="B39" s="350"/>
      <c r="C39" s="351"/>
      <c r="D39" s="351"/>
      <c r="E39" s="351"/>
      <c r="F39" s="351"/>
      <c r="G39" s="352"/>
    </row>
    <row r="40" spans="2:7">
      <c r="B40" s="350"/>
      <c r="C40" s="351"/>
      <c r="D40" s="351"/>
      <c r="E40" s="351"/>
      <c r="F40" s="351"/>
      <c r="G40" s="352"/>
    </row>
    <row r="41" spans="2:7">
      <c r="B41" s="350"/>
      <c r="C41" s="351"/>
      <c r="D41" s="351"/>
      <c r="E41" s="351"/>
      <c r="F41" s="351"/>
      <c r="G41" s="352"/>
    </row>
    <row r="42" spans="2:7">
      <c r="B42" s="343"/>
      <c r="C42" s="344"/>
      <c r="D42" s="344"/>
      <c r="E42" s="344"/>
      <c r="F42" s="344"/>
      <c r="G42" s="345"/>
    </row>
    <row r="47" spans="2:7" ht="13.5" thickBot="1"/>
    <row r="48" spans="2:7" ht="15.75">
      <c r="B48" s="346" t="s">
        <v>558</v>
      </c>
      <c r="C48" s="347"/>
      <c r="D48" s="348"/>
      <c r="E48" s="140"/>
      <c r="F48" s="140"/>
    </row>
    <row r="49" spans="2:6" ht="15.75">
      <c r="B49" s="141" t="s">
        <v>561</v>
      </c>
      <c r="C49" s="138"/>
      <c r="D49" s="142"/>
      <c r="E49" s="138"/>
      <c r="F49" s="138"/>
    </row>
    <row r="50" spans="2:6" ht="15.75">
      <c r="B50" s="143" t="s">
        <v>616</v>
      </c>
      <c r="C50" s="103"/>
      <c r="D50" s="151">
        <v>0</v>
      </c>
      <c r="E50" s="138"/>
      <c r="F50" s="138"/>
    </row>
    <row r="51" spans="2:6" ht="15.75">
      <c r="B51" s="143" t="s">
        <v>617</v>
      </c>
      <c r="C51" s="103"/>
      <c r="D51" s="144">
        <f>'P&amp;L'!I59</f>
        <v>0</v>
      </c>
      <c r="E51" s="138"/>
      <c r="F51" s="138"/>
    </row>
    <row r="52" spans="2:6" ht="15.75">
      <c r="B52" s="143" t="s">
        <v>618</v>
      </c>
      <c r="C52" s="103"/>
      <c r="D52" s="144">
        <f>'P&amp;L'!L59</f>
        <v>0</v>
      </c>
      <c r="E52" s="138"/>
      <c r="F52" s="138"/>
    </row>
    <row r="53" spans="2:6" ht="15.75">
      <c r="B53" s="143" t="s">
        <v>619</v>
      </c>
      <c r="C53" s="103"/>
      <c r="D53" s="144">
        <f>'P&amp;L'!N59</f>
        <v>0</v>
      </c>
      <c r="E53" s="138"/>
      <c r="F53" s="138"/>
    </row>
    <row r="54" spans="2:6" ht="15.75">
      <c r="B54" s="143" t="s">
        <v>620</v>
      </c>
      <c r="C54" s="103"/>
      <c r="D54" s="144">
        <f>'P&amp;L'!P59</f>
        <v>0</v>
      </c>
      <c r="E54" s="138"/>
      <c r="F54" s="138"/>
    </row>
    <row r="55" spans="2:6" ht="15.75">
      <c r="B55" s="143" t="s">
        <v>621</v>
      </c>
      <c r="C55" s="103"/>
      <c r="D55" s="144">
        <f>'P&amp;L'!R59</f>
        <v>0</v>
      </c>
      <c r="E55" s="138"/>
      <c r="F55" s="138"/>
    </row>
    <row r="56" spans="2:6" ht="15.75">
      <c r="B56" s="143" t="s">
        <v>559</v>
      </c>
      <c r="C56" s="103"/>
      <c r="D56" s="144">
        <f>'Data Entry'!P232</f>
        <v>0</v>
      </c>
      <c r="E56" s="138"/>
      <c r="F56" s="138"/>
    </row>
    <row r="57" spans="2:6" ht="15.75">
      <c r="B57" s="143" t="s">
        <v>560</v>
      </c>
      <c r="C57" s="103"/>
      <c r="D57" s="144">
        <f>-'Data Entry'!P233</f>
        <v>0</v>
      </c>
      <c r="E57" s="138"/>
      <c r="F57" s="138"/>
    </row>
    <row r="58" spans="2:6" ht="15.75">
      <c r="B58" s="143" t="s">
        <v>564</v>
      </c>
      <c r="C58" s="103"/>
      <c r="D58" s="144">
        <f>'Data Entry'!P211</f>
        <v>0</v>
      </c>
      <c r="E58" s="138"/>
      <c r="F58" s="138"/>
    </row>
    <row r="59" spans="2:6" ht="15.75">
      <c r="B59" s="143" t="s">
        <v>566</v>
      </c>
      <c r="C59" s="103"/>
      <c r="D59" s="145">
        <f>D67</f>
        <v>0</v>
      </c>
      <c r="E59" s="138"/>
      <c r="F59" s="138"/>
    </row>
    <row r="60" spans="2:6" ht="15.75">
      <c r="B60" s="143" t="s">
        <v>570</v>
      </c>
      <c r="C60" s="103"/>
      <c r="D60" s="146">
        <f>SUM(D50:D59)</f>
        <v>0</v>
      </c>
      <c r="E60" s="138"/>
      <c r="F60" s="138"/>
    </row>
    <row r="61" spans="2:6" ht="15.75">
      <c r="B61" s="143" t="s">
        <v>513</v>
      </c>
      <c r="C61" s="103"/>
      <c r="D61" s="145">
        <f>'Balance Sheet'!J37</f>
        <v>0</v>
      </c>
      <c r="E61" s="138"/>
      <c r="F61" s="138"/>
    </row>
    <row r="62" spans="2:6" ht="15.75">
      <c r="B62" s="143" t="s">
        <v>562</v>
      </c>
      <c r="C62" s="103"/>
      <c r="D62" s="149">
        <f>D60-D61</f>
        <v>0</v>
      </c>
      <c r="E62" s="138"/>
      <c r="F62" s="138"/>
    </row>
    <row r="63" spans="2:6" ht="16.5" thickBot="1">
      <c r="B63" s="147" t="s">
        <v>563</v>
      </c>
      <c r="C63" s="148"/>
      <c r="D63" s="150" t="e">
        <f>D62/(D61-D66)</f>
        <v>#DIV/0!</v>
      </c>
      <c r="E63" s="138"/>
      <c r="F63" s="138"/>
    </row>
    <row r="64" spans="2:6" ht="16.5" thickBot="1">
      <c r="B64" s="138"/>
      <c r="C64" s="103"/>
      <c r="D64" s="139"/>
      <c r="E64" s="138"/>
      <c r="F64" s="138"/>
    </row>
    <row r="65" spans="2:6" ht="15.75">
      <c r="B65" s="161" t="s">
        <v>571</v>
      </c>
      <c r="C65" s="160"/>
      <c r="D65" s="162">
        <v>0</v>
      </c>
      <c r="E65" s="138"/>
      <c r="F65" s="138"/>
    </row>
    <row r="66" spans="2:6" ht="15.75">
      <c r="B66" s="143" t="s">
        <v>622</v>
      </c>
      <c r="C66" s="103"/>
      <c r="D66" s="145">
        <f>'Balance Sheet'!E30</f>
        <v>0</v>
      </c>
      <c r="E66" s="138"/>
      <c r="F66" s="138"/>
    </row>
    <row r="67" spans="2:6" ht="16.5" thickBot="1">
      <c r="B67" s="147" t="s">
        <v>565</v>
      </c>
      <c r="C67" s="148"/>
      <c r="D67" s="163">
        <f>D66-D65</f>
        <v>0</v>
      </c>
      <c r="E67" s="138"/>
      <c r="F67" s="138"/>
    </row>
    <row r="68" spans="2:6" ht="15.75">
      <c r="B68" s="138"/>
      <c r="D68" s="139"/>
      <c r="E68" s="138"/>
      <c r="F68" s="138"/>
    </row>
    <row r="69" spans="2:6" ht="15.75">
      <c r="B69" s="138"/>
      <c r="C69" s="138"/>
      <c r="D69" s="138"/>
      <c r="E69" s="138"/>
      <c r="F69" s="138"/>
    </row>
  </sheetData>
  <sheetProtection algorithmName="SHA-512" hashValue="sUUBFMIesWmfccI7isUw+mTBNd6vIkjiP0YfDX8VDOPk/jkRnp9D3H4427uDeiQyd7jHeEjmFxT15b7+8ndKbw==" saltValue="KuzCpJ9oZ5qjSte01T3A9A==" spinCount="100000" sheet="1"/>
  <mergeCells count="16">
    <mergeCell ref="B42:G42"/>
    <mergeCell ref="B48:D48"/>
    <mergeCell ref="B14:G14"/>
    <mergeCell ref="B29:G29"/>
    <mergeCell ref="B30:G30"/>
    <mergeCell ref="B31:G31"/>
    <mergeCell ref="B32:G32"/>
    <mergeCell ref="B33:G33"/>
    <mergeCell ref="B34:G34"/>
    <mergeCell ref="B35:G35"/>
    <mergeCell ref="B36:G36"/>
    <mergeCell ref="B37:G37"/>
    <mergeCell ref="B38:G38"/>
    <mergeCell ref="B39:G39"/>
    <mergeCell ref="B40:G40"/>
    <mergeCell ref="B41:G41"/>
  </mergeCells>
  <pageMargins left="0.7" right="0.7" top="0.75" bottom="0.75" header="0.3" footer="0.3"/>
  <pageSetup scale="71"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10"/>
    <pageSetUpPr fitToPage="1"/>
  </sheetPr>
  <dimension ref="A1:J61"/>
  <sheetViews>
    <sheetView zoomScaleNormal="100" workbookViewId="0">
      <selection activeCell="E20" sqref="E20"/>
    </sheetView>
  </sheetViews>
  <sheetFormatPr defaultRowHeight="12.75"/>
  <cols>
    <col min="1" max="1" width="4.7109375" customWidth="1"/>
    <col min="2" max="2" width="3.140625" customWidth="1"/>
    <col min="3" max="3" width="22.140625" customWidth="1"/>
    <col min="4" max="4" width="13.140625" customWidth="1"/>
    <col min="5" max="5" width="15.140625" customWidth="1"/>
    <col min="6" max="6" width="42.28515625" customWidth="1"/>
    <col min="7" max="7" width="7" customWidth="1"/>
  </cols>
  <sheetData>
    <row r="1" spans="1:10">
      <c r="F1" s="1" t="s">
        <v>199</v>
      </c>
      <c r="G1" s="13">
        <f>'Data Entry'!G2</f>
        <v>0</v>
      </c>
    </row>
    <row r="2" spans="1:10">
      <c r="A2" s="14">
        <f>'Data Entry'!C2</f>
        <v>0</v>
      </c>
      <c r="B2" s="2"/>
      <c r="C2" s="3"/>
      <c r="D2" s="3"/>
      <c r="E2" s="3"/>
      <c r="F2" s="5"/>
      <c r="G2" s="57"/>
      <c r="H2" s="58"/>
      <c r="I2" s="58"/>
      <c r="J2" s="7"/>
    </row>
    <row r="3" spans="1:10">
      <c r="A3" s="15">
        <f>'Data Entry'!C3</f>
        <v>0</v>
      </c>
      <c r="B3" s="2"/>
      <c r="C3" s="3"/>
      <c r="D3" s="3"/>
      <c r="E3" s="3"/>
      <c r="F3" s="3"/>
      <c r="G3" s="58"/>
      <c r="H3" s="58"/>
      <c r="I3" s="58"/>
      <c r="J3" s="7"/>
    </row>
    <row r="4" spans="1:10">
      <c r="A4" s="16" t="s">
        <v>200</v>
      </c>
      <c r="B4" s="2"/>
      <c r="C4" s="5"/>
      <c r="D4" s="5"/>
      <c r="E4" s="5"/>
      <c r="F4" s="5"/>
      <c r="G4" s="58"/>
      <c r="H4" s="58"/>
      <c r="I4" s="58"/>
      <c r="J4" s="7"/>
    </row>
    <row r="5" spans="1:10">
      <c r="A5" s="19" t="s">
        <v>106</v>
      </c>
      <c r="B5" s="2"/>
      <c r="C5" s="5"/>
      <c r="D5" s="5"/>
      <c r="E5" s="5"/>
      <c r="F5" s="5"/>
      <c r="G5" s="58"/>
      <c r="H5" s="58"/>
      <c r="I5" s="58"/>
      <c r="J5" s="7"/>
    </row>
    <row r="6" spans="1:10">
      <c r="A6" s="19" t="s">
        <v>494</v>
      </c>
      <c r="B6" s="2"/>
      <c r="C6" s="5"/>
      <c r="D6" s="5"/>
      <c r="E6" s="19"/>
      <c r="F6" s="18"/>
      <c r="G6" s="58"/>
      <c r="H6" s="58"/>
      <c r="I6" s="58"/>
      <c r="J6" s="7"/>
    </row>
    <row r="7" spans="1:10">
      <c r="A7" s="19" t="str">
        <f>'Data Entry'!G1</f>
        <v>JUNE 30, 2023</v>
      </c>
      <c r="B7" s="2"/>
      <c r="C7" s="5"/>
      <c r="D7" s="5"/>
      <c r="E7" s="19"/>
      <c r="F7" s="18"/>
      <c r="G7" s="58"/>
      <c r="H7" s="58"/>
      <c r="I7" s="58"/>
      <c r="J7" s="22"/>
    </row>
    <row r="8" spans="1:10" ht="8.25" customHeight="1">
      <c r="A8" s="59"/>
      <c r="B8" s="19"/>
      <c r="C8" s="19"/>
      <c r="D8" s="19"/>
      <c r="E8" s="19"/>
      <c r="F8" s="19"/>
    </row>
    <row r="9" spans="1:10" s="61" customFormat="1">
      <c r="A9" s="60" t="s">
        <v>107</v>
      </c>
      <c r="B9" s="60"/>
      <c r="C9" s="60"/>
      <c r="D9" s="60"/>
      <c r="E9" s="60"/>
      <c r="F9" s="60"/>
    </row>
    <row r="10" spans="1:10" s="61" customFormat="1">
      <c r="A10" s="60" t="s">
        <v>108</v>
      </c>
      <c r="B10" s="60"/>
      <c r="C10" s="60"/>
      <c r="D10" s="60"/>
      <c r="E10" s="60"/>
      <c r="F10" s="60"/>
    </row>
    <row r="11" spans="1:10" ht="9" customHeight="1"/>
    <row r="12" spans="1:10">
      <c r="A12" s="2" t="s">
        <v>487</v>
      </c>
      <c r="B12" s="2"/>
      <c r="C12" s="2"/>
      <c r="D12" s="2"/>
      <c r="E12" s="2"/>
      <c r="F12" s="2"/>
    </row>
    <row r="13" spans="1:10">
      <c r="A13" s="353" t="s">
        <v>590</v>
      </c>
      <c r="B13" s="354"/>
      <c r="C13" s="354"/>
      <c r="D13" s="354"/>
      <c r="E13" s="354"/>
      <c r="F13" s="354"/>
    </row>
    <row r="14" spans="1:10">
      <c r="A14" s="338" t="s">
        <v>591</v>
      </c>
      <c r="B14" s="339"/>
      <c r="C14" s="339"/>
      <c r="D14" s="339"/>
      <c r="E14" s="339"/>
      <c r="F14" s="339"/>
    </row>
    <row r="15" spans="1:10">
      <c r="A15" s="355" t="s">
        <v>488</v>
      </c>
      <c r="B15" s="356"/>
      <c r="C15" s="356"/>
      <c r="D15" s="356"/>
      <c r="E15" s="356"/>
      <c r="F15" s="356"/>
    </row>
    <row r="16" spans="1:10">
      <c r="A16" s="120"/>
      <c r="B16" s="121"/>
      <c r="C16" s="121"/>
      <c r="D16" s="121"/>
      <c r="E16" s="121"/>
      <c r="F16" s="121"/>
    </row>
    <row r="17" spans="1:6" ht="22.5" customHeight="1">
      <c r="A17" s="101" t="str">
        <f>IF(ABS('Data Entry'!M100+'Data Entry'!L100+'Data Entry'!N100-SUM(E20:E44))&lt;5,"","YOUR RESTRICTED NET ASSETS ARE NOT IN BALANCE!")</f>
        <v/>
      </c>
      <c r="D17" s="100"/>
    </row>
    <row r="18" spans="1:6">
      <c r="A18" s="71"/>
    </row>
    <row r="19" spans="1:6">
      <c r="A19" s="61"/>
      <c r="B19" s="12"/>
      <c r="C19" s="62" t="s">
        <v>109</v>
      </c>
      <c r="D19" s="62" t="s">
        <v>175</v>
      </c>
      <c r="E19" s="62" t="s">
        <v>110</v>
      </c>
      <c r="F19" s="62" t="s">
        <v>144</v>
      </c>
    </row>
    <row r="20" spans="1:6">
      <c r="B20" s="63">
        <v>1</v>
      </c>
      <c r="C20" s="12" t="s">
        <v>176</v>
      </c>
      <c r="D20" s="99">
        <v>2810</v>
      </c>
      <c r="E20" s="118"/>
      <c r="F20" s="64"/>
    </row>
    <row r="21" spans="1:6">
      <c r="B21" s="63">
        <v>2</v>
      </c>
      <c r="C21" s="63" t="s">
        <v>343</v>
      </c>
      <c r="D21" s="62">
        <v>2820</v>
      </c>
      <c r="E21" s="118"/>
      <c r="F21" s="64"/>
    </row>
    <row r="22" spans="1:6">
      <c r="B22" s="63">
        <v>3</v>
      </c>
      <c r="C22" s="63" t="s">
        <v>171</v>
      </c>
      <c r="D22" s="62">
        <v>2850</v>
      </c>
      <c r="E22" s="119"/>
      <c r="F22" s="64"/>
    </row>
    <row r="23" spans="1:6">
      <c r="B23" s="63">
        <v>4</v>
      </c>
      <c r="C23" s="153" t="s">
        <v>572</v>
      </c>
      <c r="D23" s="152">
        <v>2850</v>
      </c>
      <c r="E23" s="118"/>
      <c r="F23" s="64"/>
    </row>
    <row r="24" spans="1:6">
      <c r="B24" s="63">
        <v>5</v>
      </c>
      <c r="C24" s="63" t="s">
        <v>177</v>
      </c>
      <c r="D24" s="62">
        <v>2890</v>
      </c>
      <c r="E24" s="118"/>
      <c r="F24" s="64"/>
    </row>
    <row r="25" spans="1:6">
      <c r="B25" s="63">
        <v>6</v>
      </c>
      <c r="C25" s="64"/>
      <c r="D25" s="97"/>
      <c r="E25" s="118"/>
      <c r="F25" s="64"/>
    </row>
    <row r="26" spans="1:6">
      <c r="B26" s="12">
        <v>7</v>
      </c>
      <c r="C26" s="65"/>
      <c r="D26" s="98"/>
      <c r="E26" s="118"/>
      <c r="F26" s="64"/>
    </row>
    <row r="27" spans="1:6">
      <c r="B27" s="12">
        <v>8</v>
      </c>
      <c r="C27" s="65"/>
      <c r="D27" s="98"/>
      <c r="E27" s="118"/>
      <c r="F27" s="64"/>
    </row>
    <row r="28" spans="1:6">
      <c r="B28" s="63">
        <v>9</v>
      </c>
      <c r="C28" s="65"/>
      <c r="D28" s="98"/>
      <c r="E28" s="118"/>
      <c r="F28" s="64"/>
    </row>
    <row r="29" spans="1:6">
      <c r="B29" s="12">
        <v>10</v>
      </c>
      <c r="C29" s="65"/>
      <c r="D29" s="98"/>
      <c r="E29" s="118"/>
      <c r="F29" s="64"/>
    </row>
    <row r="30" spans="1:6">
      <c r="B30" s="63">
        <v>11</v>
      </c>
      <c r="C30" s="65"/>
      <c r="D30" s="98"/>
      <c r="E30" s="118"/>
      <c r="F30" s="64"/>
    </row>
    <row r="31" spans="1:6">
      <c r="B31" s="12">
        <v>12</v>
      </c>
      <c r="C31" s="65"/>
      <c r="D31" s="98"/>
      <c r="E31" s="118"/>
      <c r="F31" s="64"/>
    </row>
    <row r="32" spans="1:6">
      <c r="B32" s="63">
        <v>13</v>
      </c>
      <c r="C32" s="65"/>
      <c r="D32" s="98"/>
      <c r="E32" s="118"/>
      <c r="F32" s="64"/>
    </row>
    <row r="33" spans="1:6">
      <c r="B33" s="12">
        <v>14</v>
      </c>
      <c r="C33" s="65"/>
      <c r="D33" s="98"/>
      <c r="E33" s="118"/>
      <c r="F33" s="64"/>
    </row>
    <row r="34" spans="1:6">
      <c r="B34" s="63">
        <v>15</v>
      </c>
      <c r="C34" s="65"/>
      <c r="D34" s="98"/>
      <c r="E34" s="118"/>
      <c r="F34" s="64"/>
    </row>
    <row r="35" spans="1:6">
      <c r="B35" s="12">
        <v>16</v>
      </c>
      <c r="C35" s="65"/>
      <c r="D35" s="98"/>
      <c r="E35" s="118"/>
      <c r="F35" s="64"/>
    </row>
    <row r="36" spans="1:6">
      <c r="B36" s="63">
        <v>17</v>
      </c>
      <c r="C36" s="65"/>
      <c r="D36" s="98"/>
      <c r="E36" s="118"/>
      <c r="F36" s="64"/>
    </row>
    <row r="37" spans="1:6">
      <c r="B37" s="12">
        <v>18</v>
      </c>
      <c r="C37" s="65"/>
      <c r="D37" s="98"/>
      <c r="E37" s="118"/>
      <c r="F37" s="64"/>
    </row>
    <row r="38" spans="1:6">
      <c r="B38" s="63">
        <v>19</v>
      </c>
      <c r="C38" s="65"/>
      <c r="D38" s="98"/>
      <c r="E38" s="118"/>
      <c r="F38" s="64"/>
    </row>
    <row r="39" spans="1:6">
      <c r="B39" s="12">
        <v>20</v>
      </c>
      <c r="C39" s="65"/>
      <c r="D39" s="98"/>
      <c r="E39" s="118"/>
      <c r="F39" s="64"/>
    </row>
    <row r="40" spans="1:6">
      <c r="B40" s="63">
        <v>21</v>
      </c>
      <c r="C40" s="65"/>
      <c r="D40" s="98"/>
      <c r="E40" s="118"/>
      <c r="F40" s="64"/>
    </row>
    <row r="41" spans="1:6">
      <c r="B41" s="12">
        <v>22</v>
      </c>
      <c r="C41" s="65"/>
      <c r="D41" s="98"/>
      <c r="E41" s="118"/>
      <c r="F41" s="64"/>
    </row>
    <row r="42" spans="1:6">
      <c r="B42" s="63">
        <v>23</v>
      </c>
      <c r="C42" s="65"/>
      <c r="D42" s="98"/>
      <c r="E42" s="118"/>
      <c r="F42" s="64"/>
    </row>
    <row r="43" spans="1:6">
      <c r="B43" s="12">
        <v>24</v>
      </c>
      <c r="C43" s="65"/>
      <c r="D43" s="98"/>
      <c r="E43" s="118"/>
      <c r="F43" s="64"/>
    </row>
    <row r="44" spans="1:6">
      <c r="B44" s="63">
        <v>25</v>
      </c>
      <c r="C44" s="65"/>
      <c r="D44" s="98"/>
      <c r="E44" s="118"/>
      <c r="F44" s="64"/>
    </row>
    <row r="45" spans="1:6">
      <c r="C45" t="s">
        <v>498</v>
      </c>
    </row>
    <row r="47" spans="1:6">
      <c r="B47" t="s">
        <v>528</v>
      </c>
    </row>
    <row r="48" spans="1:6">
      <c r="A48" s="230"/>
      <c r="B48" s="357"/>
      <c r="C48" s="358"/>
      <c r="D48" s="358"/>
      <c r="E48" s="358"/>
      <c r="F48" s="359"/>
    </row>
    <row r="49" spans="1:6">
      <c r="A49" s="230"/>
      <c r="B49" s="360"/>
      <c r="C49" s="361"/>
      <c r="D49" s="361"/>
      <c r="E49" s="361"/>
      <c r="F49" s="362"/>
    </row>
    <row r="50" spans="1:6">
      <c r="A50" s="230"/>
      <c r="B50" s="360"/>
      <c r="C50" s="361"/>
      <c r="D50" s="361"/>
      <c r="E50" s="361"/>
      <c r="F50" s="362"/>
    </row>
    <row r="51" spans="1:6">
      <c r="A51" s="230"/>
      <c r="B51" s="360"/>
      <c r="C51" s="361"/>
      <c r="D51" s="361"/>
      <c r="E51" s="361"/>
      <c r="F51" s="362"/>
    </row>
    <row r="52" spans="1:6">
      <c r="A52" s="230"/>
      <c r="B52" s="360"/>
      <c r="C52" s="361"/>
      <c r="D52" s="361"/>
      <c r="E52" s="361"/>
      <c r="F52" s="362"/>
    </row>
    <row r="53" spans="1:6">
      <c r="A53" s="230"/>
      <c r="B53" s="360"/>
      <c r="C53" s="361"/>
      <c r="D53" s="361"/>
      <c r="E53" s="361"/>
      <c r="F53" s="362"/>
    </row>
    <row r="54" spans="1:6">
      <c r="A54" s="230"/>
      <c r="B54" s="360"/>
      <c r="C54" s="361"/>
      <c r="D54" s="361"/>
      <c r="E54" s="361"/>
      <c r="F54" s="362"/>
    </row>
    <row r="55" spans="1:6">
      <c r="A55" s="230"/>
      <c r="B55" s="360"/>
      <c r="C55" s="361"/>
      <c r="D55" s="361"/>
      <c r="E55" s="361"/>
      <c r="F55" s="362"/>
    </row>
    <row r="56" spans="1:6">
      <c r="A56" s="230"/>
      <c r="B56" s="360"/>
      <c r="C56" s="361"/>
      <c r="D56" s="361"/>
      <c r="E56" s="361"/>
      <c r="F56" s="362"/>
    </row>
    <row r="57" spans="1:6">
      <c r="A57" s="230"/>
      <c r="B57" s="360"/>
      <c r="C57" s="361"/>
      <c r="D57" s="361"/>
      <c r="E57" s="361"/>
      <c r="F57" s="362"/>
    </row>
    <row r="58" spans="1:6">
      <c r="A58" s="230"/>
      <c r="B58" s="360"/>
      <c r="C58" s="361"/>
      <c r="D58" s="361"/>
      <c r="E58" s="361"/>
      <c r="F58" s="362"/>
    </row>
    <row r="59" spans="1:6">
      <c r="A59" s="230"/>
      <c r="B59" s="360"/>
      <c r="C59" s="361"/>
      <c r="D59" s="361"/>
      <c r="E59" s="361"/>
      <c r="F59" s="362"/>
    </row>
    <row r="60" spans="1:6">
      <c r="A60" s="230"/>
      <c r="B60" s="360"/>
      <c r="C60" s="361"/>
      <c r="D60" s="361"/>
      <c r="E60" s="361"/>
      <c r="F60" s="362"/>
    </row>
    <row r="61" spans="1:6">
      <c r="A61" s="230"/>
      <c r="B61" s="363"/>
      <c r="C61" s="364"/>
      <c r="D61" s="364"/>
      <c r="E61" s="364"/>
      <c r="F61" s="365"/>
    </row>
  </sheetData>
  <sheetProtection algorithmName="SHA-512" hashValue="MPi3jfKV+aw1MtXIDpK0GH5M2hhAfq63jGTMNeP2mI4Cl0OZEl76w04HqOaXWrbVDP4h+uitr1LqmykfbF7sjw==" saltValue="GfDxFMy/aQEn/5J1iK4HOQ==" spinCount="100000" sheet="1" objects="1" scenarios="1"/>
  <mergeCells count="17">
    <mergeCell ref="B60:F60"/>
    <mergeCell ref="B61:F61"/>
    <mergeCell ref="B50:F50"/>
    <mergeCell ref="B51:F51"/>
    <mergeCell ref="B57:F57"/>
    <mergeCell ref="B58:F58"/>
    <mergeCell ref="B59:F59"/>
    <mergeCell ref="B52:F52"/>
    <mergeCell ref="B53:F53"/>
    <mergeCell ref="B54:F54"/>
    <mergeCell ref="B55:F55"/>
    <mergeCell ref="B56:F56"/>
    <mergeCell ref="A13:F13"/>
    <mergeCell ref="A14:F14"/>
    <mergeCell ref="A15:F15"/>
    <mergeCell ref="B48:F48"/>
    <mergeCell ref="B49:F49"/>
  </mergeCells>
  <phoneticPr fontId="42" type="noConversion"/>
  <printOptions gridLines="1"/>
  <pageMargins left="0.52" right="0.42" top="1" bottom="1" header="0.5" footer="0.5"/>
  <pageSetup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3A8DF-E077-4B89-9EB8-5A4E0E6DBD54}">
  <sheetPr>
    <pageSetUpPr fitToPage="1"/>
  </sheetPr>
  <dimension ref="A1:R53"/>
  <sheetViews>
    <sheetView zoomScaleNormal="100" workbookViewId="0">
      <selection activeCell="B3" sqref="B3"/>
    </sheetView>
  </sheetViews>
  <sheetFormatPr defaultColWidth="12.5703125" defaultRowHeight="12.75"/>
  <cols>
    <col min="1" max="1" width="0.140625" customWidth="1"/>
    <col min="2" max="2" width="9.7109375" customWidth="1"/>
    <col min="3" max="3" width="17.5703125" customWidth="1"/>
    <col min="4" max="4" width="12.140625" customWidth="1"/>
    <col min="5" max="5" width="12.85546875" customWidth="1"/>
    <col min="6" max="6" width="1.42578125" customWidth="1"/>
    <col min="7" max="7" width="12.28515625" customWidth="1"/>
    <col min="8" max="8" width="11.85546875" customWidth="1"/>
    <col min="9" max="9" width="12.140625" customWidth="1"/>
    <col min="10" max="10" width="13.140625" customWidth="1"/>
    <col min="11" max="11" width="0.140625" customWidth="1"/>
  </cols>
  <sheetData>
    <row r="1" spans="1:10" ht="0.75" customHeight="1" thickBot="1">
      <c r="I1" s="1"/>
      <c r="J1" s="94"/>
    </row>
    <row r="2" spans="1:10">
      <c r="B2" s="232"/>
      <c r="C2" s="233"/>
      <c r="D2" s="233"/>
      <c r="E2" s="233"/>
      <c r="F2" s="233"/>
      <c r="G2" s="233"/>
      <c r="H2" s="233"/>
      <c r="I2" s="234" t="s">
        <v>199</v>
      </c>
      <c r="J2" s="235">
        <f>'Data Entry'!G2</f>
        <v>0</v>
      </c>
    </row>
    <row r="3" spans="1:10" ht="15.75">
      <c r="B3" s="236">
        <f>'Data Entry'!C2</f>
        <v>0</v>
      </c>
      <c r="C3" s="2"/>
      <c r="D3" s="3"/>
      <c r="E3" s="3"/>
      <c r="F3" s="3"/>
      <c r="G3" s="2"/>
      <c r="H3" s="4"/>
      <c r="I3" s="3"/>
      <c r="J3" s="237"/>
    </row>
    <row r="4" spans="1:10" ht="15.75">
      <c r="B4" s="238">
        <f>'Data Entry'!C3</f>
        <v>0</v>
      </c>
      <c r="C4" s="3"/>
      <c r="D4" s="3"/>
      <c r="E4" s="3"/>
      <c r="F4" s="3"/>
      <c r="G4" s="3"/>
      <c r="H4" s="4"/>
      <c r="I4" s="3"/>
      <c r="J4" s="237"/>
    </row>
    <row r="5" spans="1:10" ht="15.75">
      <c r="B5" s="239" t="s">
        <v>200</v>
      </c>
      <c r="C5" s="2"/>
      <c r="D5" s="2"/>
      <c r="E5" s="2"/>
      <c r="F5" s="2"/>
      <c r="G5" s="2"/>
      <c r="H5" s="2"/>
      <c r="I5" s="2"/>
      <c r="J5" s="240"/>
    </row>
    <row r="6" spans="1:10" ht="18">
      <c r="B6" s="241" t="s">
        <v>201</v>
      </c>
      <c r="C6" s="2"/>
      <c r="D6" s="2"/>
      <c r="E6" s="2"/>
      <c r="F6" s="2"/>
      <c r="G6" s="2"/>
      <c r="H6" s="2"/>
      <c r="I6" s="242"/>
      <c r="J6" s="243"/>
    </row>
    <row r="7" spans="1:10" ht="15.75">
      <c r="B7" s="236" t="s">
        <v>494</v>
      </c>
      <c r="C7" s="5"/>
      <c r="D7" s="5"/>
      <c r="E7" s="244"/>
      <c r="F7" s="244"/>
      <c r="G7" s="245"/>
      <c r="H7" s="245"/>
      <c r="I7" s="246"/>
      <c r="J7" s="247"/>
    </row>
    <row r="8" spans="1:10" ht="15.75">
      <c r="B8" s="248" t="str">
        <f>'Data Entry'!G1</f>
        <v>JUNE 30, 2023</v>
      </c>
      <c r="C8" s="5"/>
      <c r="D8" s="5"/>
      <c r="E8" s="244"/>
      <c r="F8" s="244"/>
      <c r="G8" s="245"/>
      <c r="H8" s="244"/>
      <c r="I8" s="245"/>
      <c r="J8" s="249"/>
    </row>
    <row r="9" spans="1:10" ht="15.75">
      <c r="B9" s="250"/>
      <c r="C9" s="5"/>
      <c r="D9" s="5"/>
      <c r="E9" s="244"/>
      <c r="F9" s="244"/>
      <c r="G9" s="245"/>
      <c r="H9" s="244"/>
      <c r="I9" s="245"/>
      <c r="J9" s="249"/>
    </row>
    <row r="10" spans="1:10">
      <c r="B10" s="370" t="s">
        <v>650</v>
      </c>
      <c r="C10" s="371"/>
      <c r="D10" s="371"/>
      <c r="E10" s="7"/>
      <c r="F10" s="7"/>
      <c r="G10" s="371" t="s">
        <v>652</v>
      </c>
      <c r="H10" s="371"/>
      <c r="I10" s="371"/>
      <c r="J10" s="251"/>
    </row>
    <row r="11" spans="1:10">
      <c r="B11" s="252"/>
      <c r="C11" s="253"/>
      <c r="D11" s="187"/>
      <c r="E11" s="7"/>
      <c r="F11" s="7"/>
      <c r="G11" s="254"/>
      <c r="H11" s="255"/>
      <c r="I11" s="7"/>
      <c r="J11" s="256"/>
    </row>
    <row r="12" spans="1:10">
      <c r="A12" s="257"/>
      <c r="B12" s="372" t="s">
        <v>203</v>
      </c>
      <c r="C12" s="373"/>
      <c r="D12" s="259">
        <f>'Data Entry'!P14-'Data Entry'!L14-'Data Entry'!K14-'Data Entry'!N14</f>
        <v>0</v>
      </c>
      <c r="E12" s="7"/>
      <c r="F12" s="7"/>
      <c r="G12" s="373" t="s">
        <v>642</v>
      </c>
      <c r="H12" s="373"/>
      <c r="I12" s="259">
        <f>'Data Entry'!K14+'Data Entry'!K17</f>
        <v>0</v>
      </c>
      <c r="J12" s="256"/>
    </row>
    <row r="13" spans="1:10">
      <c r="A13" s="257"/>
      <c r="B13" s="372" t="s">
        <v>204</v>
      </c>
      <c r="C13" s="373"/>
      <c r="D13" s="259">
        <f>'Data Entry'!P15</f>
        <v>0</v>
      </c>
      <c r="E13" s="255"/>
      <c r="F13" s="255"/>
      <c r="G13" s="373" t="s">
        <v>643</v>
      </c>
      <c r="H13" s="373"/>
      <c r="I13" s="259">
        <f>SUM('Data Entry'!K43:K49)</f>
        <v>0</v>
      </c>
      <c r="J13" s="260"/>
    </row>
    <row r="14" spans="1:10">
      <c r="A14" s="257"/>
      <c r="B14" s="372" t="s">
        <v>629</v>
      </c>
      <c r="C14" s="373"/>
      <c r="D14" s="259">
        <f>'Data Entry'!P16</f>
        <v>0</v>
      </c>
      <c r="E14" s="255"/>
      <c r="F14" s="255"/>
      <c r="G14" s="373" t="s">
        <v>644</v>
      </c>
      <c r="H14" s="373"/>
      <c r="I14" s="259">
        <f>'Data Entry'!K54</f>
        <v>0</v>
      </c>
      <c r="J14" s="260"/>
    </row>
    <row r="15" spans="1:10">
      <c r="A15" s="257"/>
      <c r="B15" s="374" t="s">
        <v>630</v>
      </c>
      <c r="C15" s="375"/>
      <c r="D15" s="261">
        <f>'Data Entry'!P17-'Data Entry'!L17-'Data Entry'!K17</f>
        <v>0</v>
      </c>
      <c r="E15" s="255"/>
      <c r="F15" s="255"/>
      <c r="G15" s="380" t="s">
        <v>646</v>
      </c>
      <c r="H15" s="381"/>
      <c r="I15" s="376"/>
      <c r="J15" s="262">
        <f>SUM(I12:I14)</f>
        <v>0</v>
      </c>
    </row>
    <row r="16" spans="1:10">
      <c r="A16" s="257"/>
      <c r="B16" s="376" t="s">
        <v>631</v>
      </c>
      <c r="C16" s="377"/>
      <c r="D16" s="377"/>
      <c r="E16" s="263">
        <f>SUM(D12:D15)</f>
        <v>0</v>
      </c>
      <c r="F16" s="264"/>
      <c r="G16" s="255"/>
      <c r="H16" s="255"/>
      <c r="I16" s="255"/>
      <c r="J16" s="265"/>
    </row>
    <row r="17" spans="1:18">
      <c r="B17" s="266"/>
      <c r="C17" s="255"/>
      <c r="D17" s="255"/>
      <c r="E17" s="264"/>
      <c r="F17" s="264"/>
      <c r="G17" s="382" t="s">
        <v>645</v>
      </c>
      <c r="H17" s="383"/>
      <c r="I17" s="384"/>
      <c r="J17" s="267">
        <f>'Data Entry'!K64+'Data Entry'!K79+'Data Entry'!K71</f>
        <v>0</v>
      </c>
    </row>
    <row r="18" spans="1:18">
      <c r="B18" s="378" t="s">
        <v>207</v>
      </c>
      <c r="C18" s="372"/>
      <c r="D18" s="268">
        <f>'Data Entry'!P20</f>
        <v>0</v>
      </c>
      <c r="E18" s="269"/>
      <c r="F18" s="269"/>
      <c r="G18" s="270"/>
      <c r="H18" s="270"/>
      <c r="I18" s="270"/>
      <c r="J18" s="271"/>
    </row>
    <row r="19" spans="1:18">
      <c r="B19" s="378" t="s">
        <v>208</v>
      </c>
      <c r="C19" s="372"/>
      <c r="D19" s="268">
        <f>SUM('Data Entry'!P21:P23)</f>
        <v>0</v>
      </c>
      <c r="E19" s="269"/>
      <c r="F19" s="269"/>
      <c r="G19" s="373" t="s">
        <v>647</v>
      </c>
      <c r="H19" s="373"/>
      <c r="I19" s="268">
        <f>'Data Entry'!L14+'Data Entry'!L17+'Data Entry'!N14+'Data Entry'!M57</f>
        <v>0</v>
      </c>
      <c r="J19" s="265"/>
    </row>
    <row r="20" spans="1:18">
      <c r="A20" s="257"/>
      <c r="B20" s="376" t="s">
        <v>632</v>
      </c>
      <c r="C20" s="377"/>
      <c r="D20" s="377"/>
      <c r="E20" s="263">
        <f>SUM(D18:D19)</f>
        <v>0</v>
      </c>
      <c r="F20" s="264"/>
      <c r="G20" s="375" t="s">
        <v>648</v>
      </c>
      <c r="H20" s="375"/>
      <c r="I20" s="272">
        <f>SUM('Data Entry'!P52:P57)-'Data Entry'!K54-'Data Entry'!M57</f>
        <v>0</v>
      </c>
      <c r="J20" s="265"/>
    </row>
    <row r="21" spans="1:18">
      <c r="B21" s="266"/>
      <c r="C21" s="255"/>
      <c r="D21" s="8"/>
      <c r="E21" s="264"/>
      <c r="F21" s="264"/>
      <c r="G21" s="377" t="s">
        <v>649</v>
      </c>
      <c r="H21" s="377"/>
      <c r="I21" s="377"/>
      <c r="J21" s="273">
        <f>SUM(I19:I20)</f>
        <v>0</v>
      </c>
      <c r="L21" s="274"/>
    </row>
    <row r="22" spans="1:18">
      <c r="A22" s="257"/>
      <c r="B22" s="388" t="s">
        <v>634</v>
      </c>
      <c r="C22" s="385"/>
      <c r="D22" s="379"/>
      <c r="E22" s="263">
        <f>SUM('Data Entry'!P26:P29)</f>
        <v>0</v>
      </c>
      <c r="F22" s="264"/>
      <c r="G22" s="255"/>
      <c r="H22" s="255"/>
      <c r="I22" s="255"/>
      <c r="J22" s="265"/>
    </row>
    <row r="23" spans="1:18">
      <c r="B23" s="366" t="s">
        <v>633</v>
      </c>
      <c r="C23" s="366"/>
      <c r="D23" s="367"/>
      <c r="E23" s="263">
        <f>SUM('Data Entry'!P32:P35)</f>
        <v>0</v>
      </c>
      <c r="F23" s="264"/>
      <c r="G23" s="371" t="s">
        <v>653</v>
      </c>
      <c r="H23" s="371"/>
      <c r="I23" s="371"/>
      <c r="J23" s="265"/>
    </row>
    <row r="24" spans="1:18">
      <c r="B24" s="266"/>
      <c r="C24" s="255"/>
      <c r="D24" s="255"/>
      <c r="E24" s="275"/>
      <c r="F24" s="275"/>
      <c r="G24" s="255"/>
      <c r="H24" s="255"/>
      <c r="I24" s="255"/>
      <c r="J24" s="265"/>
    </row>
    <row r="25" spans="1:18">
      <c r="A25" s="257"/>
      <c r="B25" s="368" t="s">
        <v>210</v>
      </c>
      <c r="C25" s="369"/>
      <c r="D25" s="268">
        <f>'Data Entry'!P38</f>
        <v>0</v>
      </c>
      <c r="E25" s="275"/>
      <c r="F25" s="275"/>
      <c r="G25" s="389" t="s">
        <v>654</v>
      </c>
      <c r="H25" s="390"/>
      <c r="I25" s="272">
        <f>'Data Entry'!K99</f>
        <v>0</v>
      </c>
      <c r="J25" s="265"/>
      <c r="K25" s="255"/>
      <c r="L25" s="255"/>
      <c r="M25" s="255"/>
      <c r="N25" s="269"/>
      <c r="O25" s="255"/>
      <c r="P25" s="255"/>
      <c r="Q25" s="255"/>
      <c r="R25" s="255"/>
    </row>
    <row r="26" spans="1:18">
      <c r="A26" s="257"/>
      <c r="B26" s="278" t="s">
        <v>211</v>
      </c>
      <c r="C26" s="279"/>
      <c r="D26" s="268">
        <f>'Data Entry'!P39</f>
        <v>0</v>
      </c>
      <c r="G26" s="389" t="s">
        <v>209</v>
      </c>
      <c r="H26" s="390"/>
      <c r="I26" s="268">
        <f>'Data Entry'!P95</f>
        <v>0</v>
      </c>
      <c r="J26" s="265"/>
    </row>
    <row r="27" spans="1:18">
      <c r="A27" s="257"/>
      <c r="B27" s="265" t="s">
        <v>212</v>
      </c>
      <c r="C27" s="280"/>
      <c r="D27" s="272">
        <f>'Data Entry'!P40</f>
        <v>0</v>
      </c>
      <c r="E27" s="269"/>
      <c r="F27" s="269"/>
      <c r="G27" s="391" t="s">
        <v>171</v>
      </c>
      <c r="H27" s="369"/>
      <c r="I27" s="268">
        <f>'Data Entry'!P96</f>
        <v>0</v>
      </c>
      <c r="J27" s="265"/>
    </row>
    <row r="28" spans="1:18">
      <c r="B28" s="385" t="s">
        <v>635</v>
      </c>
      <c r="C28" s="385"/>
      <c r="D28" s="379"/>
      <c r="E28" s="263">
        <f>SUM(D25:D27)</f>
        <v>0</v>
      </c>
      <c r="F28" s="264"/>
      <c r="G28" s="391" t="s">
        <v>572</v>
      </c>
      <c r="H28" s="369"/>
      <c r="I28" s="268">
        <f>'Data Entry'!P97</f>
        <v>0</v>
      </c>
      <c r="J28" s="265"/>
    </row>
    <row r="29" spans="1:18">
      <c r="B29" s="266"/>
      <c r="C29" s="255"/>
      <c r="D29" s="281"/>
      <c r="E29" s="269"/>
      <c r="F29" s="269"/>
      <c r="G29" s="389" t="s">
        <v>655</v>
      </c>
      <c r="H29" s="392"/>
      <c r="I29" s="283">
        <f>'Data Entry'!P94+'Data Entry'!P98</f>
        <v>0</v>
      </c>
      <c r="J29" s="265"/>
    </row>
    <row r="30" spans="1:18">
      <c r="B30" s="367" t="s">
        <v>636</v>
      </c>
      <c r="C30" s="386"/>
      <c r="D30" s="387"/>
      <c r="E30" s="263">
        <f>SUM('Data Entry'!P43:P49)-SUM('Data Entry'!K43:K49)</f>
        <v>0</v>
      </c>
      <c r="F30" s="264"/>
      <c r="G30" s="380" t="s">
        <v>656</v>
      </c>
      <c r="H30" s="381"/>
      <c r="I30" s="376"/>
      <c r="J30" s="273">
        <f>SUM(I25:I29)</f>
        <v>0</v>
      </c>
      <c r="K30" s="274"/>
    </row>
    <row r="31" spans="1:18">
      <c r="B31" s="277"/>
      <c r="C31" s="270"/>
      <c r="D31" s="284"/>
      <c r="E31" s="269"/>
      <c r="F31" s="269"/>
      <c r="G31" s="255"/>
      <c r="H31" s="255"/>
      <c r="I31" s="255"/>
      <c r="J31" s="265"/>
    </row>
    <row r="32" spans="1:18">
      <c r="A32" s="257"/>
      <c r="B32" s="376" t="s">
        <v>637</v>
      </c>
      <c r="C32" s="377"/>
      <c r="D32" s="377"/>
      <c r="E32" s="263">
        <f>SUM(E30,E28,E23,E22,E20,E16)</f>
        <v>0</v>
      </c>
      <c r="F32" s="264"/>
      <c r="G32" s="373" t="s">
        <v>213</v>
      </c>
      <c r="H32" s="373"/>
      <c r="I32" s="268">
        <f>'Data Entry'!P103</f>
        <v>0</v>
      </c>
      <c r="J32" s="265"/>
    </row>
    <row r="33" spans="2:10">
      <c r="B33" s="266"/>
      <c r="C33" s="255"/>
      <c r="D33" s="255"/>
      <c r="E33" s="269"/>
      <c r="F33" s="269"/>
      <c r="G33" s="373" t="s">
        <v>214</v>
      </c>
      <c r="H33" s="373"/>
      <c r="I33" s="268">
        <f>'Data Entry'!P104</f>
        <v>0</v>
      </c>
      <c r="J33" s="265"/>
    </row>
    <row r="34" spans="2:10">
      <c r="B34" s="370" t="s">
        <v>651</v>
      </c>
      <c r="C34" s="371"/>
      <c r="D34" s="371"/>
      <c r="E34" s="264"/>
      <c r="F34" s="264"/>
      <c r="G34" s="375" t="s">
        <v>215</v>
      </c>
      <c r="H34" s="375"/>
      <c r="I34" s="272">
        <f>'Data Entry'!P105</f>
        <v>0</v>
      </c>
      <c r="J34" s="265"/>
    </row>
    <row r="35" spans="2:10">
      <c r="B35" s="266"/>
      <c r="C35" s="255"/>
      <c r="D35" s="255"/>
      <c r="E35" s="269"/>
      <c r="F35" s="269"/>
      <c r="G35" s="377" t="s">
        <v>657</v>
      </c>
      <c r="H35" s="377"/>
      <c r="I35" s="377"/>
      <c r="J35" s="273">
        <f>SUM(I32:I34)</f>
        <v>0</v>
      </c>
    </row>
    <row r="36" spans="2:10">
      <c r="B36" s="369" t="s">
        <v>638</v>
      </c>
      <c r="C36" s="373"/>
      <c r="D36" s="268">
        <f>SUM('Data Entry'!P63:P71)+'Data Entry'!P74+'Data Entry'!P75-'Data Entry'!K64-'Data Entry'!K71</f>
        <v>0</v>
      </c>
      <c r="E36" s="264"/>
      <c r="F36" s="264"/>
      <c r="G36" s="255"/>
      <c r="H36" s="255"/>
      <c r="I36" s="255"/>
      <c r="J36" s="265"/>
    </row>
    <row r="37" spans="2:10">
      <c r="B37" s="276" t="s">
        <v>639</v>
      </c>
      <c r="C37" s="258"/>
      <c r="D37" s="268">
        <f>'Data Entry'!P78+'Data Entry'!P79-'Data Entry'!K79</f>
        <v>0</v>
      </c>
      <c r="E37" s="269"/>
      <c r="F37" s="269"/>
      <c r="G37" s="393" t="s">
        <v>658</v>
      </c>
      <c r="H37" s="385"/>
      <c r="I37" s="379"/>
      <c r="J37" s="267">
        <f>J30+J35</f>
        <v>0</v>
      </c>
    </row>
    <row r="38" spans="2:10">
      <c r="B38" s="379" t="s">
        <v>640</v>
      </c>
      <c r="C38" s="377"/>
      <c r="D38" s="377"/>
      <c r="E38" s="263">
        <f>SUM(D36:D37)</f>
        <v>0</v>
      </c>
      <c r="F38" s="264"/>
      <c r="G38" s="255"/>
      <c r="H38" s="255"/>
      <c r="I38" s="255"/>
      <c r="J38" s="271"/>
    </row>
    <row r="39" spans="2:10" ht="12.75" customHeight="1">
      <c r="B39" s="266"/>
      <c r="C39" s="285"/>
      <c r="D39" s="285"/>
      <c r="E39" s="275"/>
      <c r="F39" s="275"/>
      <c r="G39" s="394" t="s">
        <v>659</v>
      </c>
      <c r="H39" s="394"/>
      <c r="I39" s="394"/>
      <c r="J39" s="395">
        <f>SUM(J37+J17+E44)</f>
        <v>0</v>
      </c>
    </row>
    <row r="40" spans="2:10">
      <c r="B40" s="286" t="s">
        <v>205</v>
      </c>
      <c r="C40" s="266"/>
      <c r="D40" s="272">
        <f>SUM('Data Entry'!P86:P87)+'Data Entry'!P84</f>
        <v>0</v>
      </c>
      <c r="E40" s="275"/>
      <c r="F40" s="275"/>
      <c r="G40" s="394"/>
      <c r="H40" s="394"/>
      <c r="I40" s="394"/>
      <c r="J40" s="396"/>
    </row>
    <row r="41" spans="2:10">
      <c r="B41" s="287" t="s">
        <v>206</v>
      </c>
      <c r="C41" s="282"/>
      <c r="D41" s="288">
        <f>'Data Entry'!P85</f>
        <v>0</v>
      </c>
      <c r="E41" s="289"/>
      <c r="F41" s="264"/>
      <c r="G41" s="255"/>
      <c r="H41" s="255"/>
      <c r="I41" s="255"/>
      <c r="J41" s="265"/>
    </row>
    <row r="42" spans="2:10">
      <c r="B42" s="379" t="s">
        <v>641</v>
      </c>
      <c r="C42" s="377"/>
      <c r="D42" s="377"/>
      <c r="E42" s="264">
        <f>SUM(D40:D41)</f>
        <v>0</v>
      </c>
      <c r="F42" s="290"/>
      <c r="G42" s="8" t="s">
        <v>216</v>
      </c>
      <c r="H42" s="255"/>
      <c r="I42" s="291">
        <f>'Data Entry'!C4</f>
        <v>0</v>
      </c>
      <c r="J42" s="265"/>
    </row>
    <row r="43" spans="2:10">
      <c r="B43" s="292"/>
      <c r="C43" s="255"/>
      <c r="D43" s="255"/>
      <c r="E43" s="293"/>
      <c r="F43" s="264"/>
      <c r="G43" s="255"/>
      <c r="H43" s="255"/>
      <c r="I43" s="255"/>
      <c r="J43" s="265"/>
    </row>
    <row r="44" spans="2:10">
      <c r="B44" s="379" t="s">
        <v>661</v>
      </c>
      <c r="C44" s="377"/>
      <c r="D44" s="380"/>
      <c r="E44" s="294">
        <f>SUM(E38,E42)</f>
        <v>0</v>
      </c>
      <c r="F44" s="290"/>
      <c r="G44" s="8" t="s">
        <v>217</v>
      </c>
      <c r="H44" s="255"/>
      <c r="I44" s="291">
        <f>'Data Entry'!C8</f>
        <v>0</v>
      </c>
      <c r="J44" s="265"/>
    </row>
    <row r="45" spans="2:10" ht="13.5" thickBot="1">
      <c r="B45" s="295"/>
      <c r="C45" s="103"/>
      <c r="D45" s="103"/>
      <c r="E45" s="296"/>
      <c r="F45" s="297"/>
      <c r="G45" s="255"/>
      <c r="H45" s="255"/>
      <c r="I45" s="255"/>
      <c r="J45" s="265"/>
    </row>
    <row r="46" spans="2:10" ht="1.5" customHeight="1">
      <c r="B46" s="160"/>
      <c r="C46" s="160"/>
      <c r="D46" s="298"/>
      <c r="E46" s="299"/>
      <c r="F46" s="299"/>
      <c r="G46" s="233"/>
      <c r="H46" s="233"/>
      <c r="I46" s="298"/>
      <c r="J46" s="298"/>
    </row>
    <row r="47" spans="2:10">
      <c r="D47" s="255"/>
      <c r="E47" s="297"/>
      <c r="F47" s="297"/>
      <c r="I47" s="255"/>
      <c r="J47" s="255"/>
    </row>
    <row r="48" spans="2:10">
      <c r="D48" s="255"/>
      <c r="E48" s="255"/>
      <c r="F48" s="255"/>
      <c r="I48" s="255"/>
      <c r="J48" s="255"/>
    </row>
    <row r="49" spans="4:10">
      <c r="D49" s="255"/>
      <c r="E49" s="254"/>
      <c r="F49" s="254"/>
      <c r="G49" s="254"/>
      <c r="H49" s="254"/>
      <c r="I49" s="255"/>
      <c r="J49" s="255"/>
    </row>
    <row r="50" spans="4:10">
      <c r="D50" s="255"/>
      <c r="E50" s="254"/>
      <c r="F50" s="254"/>
      <c r="G50" s="300"/>
      <c r="H50" s="254"/>
      <c r="I50" s="255"/>
      <c r="J50" s="255"/>
    </row>
    <row r="51" spans="4:10">
      <c r="D51" s="255"/>
      <c r="E51" s="254"/>
      <c r="F51" s="254"/>
      <c r="G51" s="300"/>
      <c r="H51" s="254"/>
      <c r="I51" s="255"/>
      <c r="J51" s="255"/>
    </row>
    <row r="52" spans="4:10">
      <c r="D52" s="255"/>
      <c r="E52" s="254"/>
      <c r="F52" s="254"/>
      <c r="G52" s="254"/>
      <c r="H52" s="301"/>
      <c r="I52" s="255"/>
      <c r="J52" s="255"/>
    </row>
    <row r="53" spans="4:10">
      <c r="D53" s="255"/>
      <c r="E53" s="254"/>
      <c r="F53" s="254"/>
      <c r="G53" s="254"/>
      <c r="H53" s="254"/>
      <c r="I53" s="255"/>
      <c r="J53" s="255"/>
    </row>
  </sheetData>
  <sheetProtection algorithmName="SHA-512" hashValue="esxp5lXD2YdB57u/uLrIvRVBt24QJ2RDGrFAB7yFW66xTih7PW7YHVsSYywgqIVEwf29Eh2ilK682da+f3GW+Q==" saltValue="QVW4Jauc0OMUzsFMXVC7FQ==" spinCount="100000" sheet="1" objects="1" scenarios="1"/>
  <mergeCells count="43">
    <mergeCell ref="G34:H34"/>
    <mergeCell ref="G35:I35"/>
    <mergeCell ref="G37:I37"/>
    <mergeCell ref="G39:I40"/>
    <mergeCell ref="J39:J40"/>
    <mergeCell ref="G33:H33"/>
    <mergeCell ref="G19:H19"/>
    <mergeCell ref="G20:H20"/>
    <mergeCell ref="G21:I21"/>
    <mergeCell ref="G23:I23"/>
    <mergeCell ref="G25:H25"/>
    <mergeCell ref="G26:H26"/>
    <mergeCell ref="G27:H27"/>
    <mergeCell ref="G28:H28"/>
    <mergeCell ref="G29:H29"/>
    <mergeCell ref="G30:I30"/>
    <mergeCell ref="G32:H32"/>
    <mergeCell ref="B42:D42"/>
    <mergeCell ref="B44:D44"/>
    <mergeCell ref="G10:I10"/>
    <mergeCell ref="G12:H12"/>
    <mergeCell ref="G13:H13"/>
    <mergeCell ref="G14:H14"/>
    <mergeCell ref="G15:I15"/>
    <mergeCell ref="G17:I17"/>
    <mergeCell ref="B28:D28"/>
    <mergeCell ref="B30:D30"/>
    <mergeCell ref="B32:D32"/>
    <mergeCell ref="B34:D34"/>
    <mergeCell ref="B36:C36"/>
    <mergeCell ref="B38:D38"/>
    <mergeCell ref="B20:D20"/>
    <mergeCell ref="B22:D22"/>
    <mergeCell ref="B23:D23"/>
    <mergeCell ref="B25:C25"/>
    <mergeCell ref="B10:D10"/>
    <mergeCell ref="B12:C12"/>
    <mergeCell ref="B13:C13"/>
    <mergeCell ref="B14:C14"/>
    <mergeCell ref="B15:C15"/>
    <mergeCell ref="B16:D16"/>
    <mergeCell ref="B18:C18"/>
    <mergeCell ref="B19:C19"/>
  </mergeCells>
  <printOptions gridLines="1"/>
  <pageMargins left="0.25" right="0.25"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T79"/>
  <sheetViews>
    <sheetView workbookViewId="0"/>
  </sheetViews>
  <sheetFormatPr defaultRowHeight="12.75"/>
  <cols>
    <col min="1" max="1" width="3.28515625" customWidth="1"/>
    <col min="2" max="2" width="9.7109375" customWidth="1"/>
    <col min="3" max="6" width="10.7109375" customWidth="1"/>
    <col min="7" max="7" width="10.7109375" hidden="1" customWidth="1"/>
    <col min="8" max="8" width="2" customWidth="1"/>
    <col min="9" max="9" width="14.7109375" customWidth="1"/>
    <col min="10" max="10" width="0.42578125" customWidth="1"/>
    <col min="11" max="11" width="0" hidden="1" customWidth="1"/>
    <col min="12" max="12" width="14.7109375" customWidth="1"/>
    <col min="13" max="13" width="0.42578125" customWidth="1"/>
    <col min="14" max="14" width="14.7109375" customWidth="1"/>
    <col min="15" max="15" width="0.42578125" customWidth="1"/>
    <col min="16" max="16" width="14.7109375" customWidth="1"/>
    <col min="17" max="17" width="0.42578125" style="7" customWidth="1"/>
    <col min="18" max="18" width="14.7109375" customWidth="1"/>
  </cols>
  <sheetData>
    <row r="1" spans="1:20">
      <c r="I1" s="1" t="s">
        <v>199</v>
      </c>
      <c r="L1" s="76">
        <f>'Data Entry'!G2</f>
        <v>0</v>
      </c>
      <c r="M1" s="76"/>
      <c r="Q1" s="76"/>
    </row>
    <row r="2" spans="1:20" s="7" customFormat="1">
      <c r="B2" s="398">
        <f>'Data Entry'!C2</f>
        <v>0</v>
      </c>
      <c r="C2" s="354"/>
      <c r="D2" s="354"/>
      <c r="E2" s="354"/>
      <c r="F2" s="354"/>
      <c r="G2" s="354"/>
      <c r="H2" s="354"/>
      <c r="I2" s="354"/>
      <c r="J2" s="354"/>
      <c r="K2" s="354"/>
      <c r="L2" s="354"/>
      <c r="M2"/>
      <c r="Q2"/>
    </row>
    <row r="3" spans="1:20" s="7" customFormat="1">
      <c r="B3" s="397">
        <f>'Data Entry'!C3</f>
        <v>0</v>
      </c>
      <c r="C3" s="354"/>
      <c r="D3" s="354"/>
      <c r="E3" s="354"/>
      <c r="F3" s="354"/>
      <c r="G3" s="354"/>
      <c r="H3" s="354"/>
      <c r="I3" s="354"/>
      <c r="J3" s="354"/>
      <c r="K3" s="354"/>
      <c r="L3" s="354"/>
      <c r="M3"/>
      <c r="Q3"/>
    </row>
    <row r="4" spans="1:20" s="7" customFormat="1">
      <c r="B4" s="397" t="s">
        <v>200</v>
      </c>
      <c r="C4" s="354"/>
      <c r="D4" s="354"/>
      <c r="E4" s="354"/>
      <c r="F4" s="354"/>
      <c r="G4" s="354"/>
      <c r="H4" s="354"/>
      <c r="I4" s="354"/>
      <c r="J4" s="354"/>
      <c r="K4" s="354"/>
      <c r="L4" s="354"/>
      <c r="M4"/>
      <c r="Q4"/>
    </row>
    <row r="5" spans="1:20" s="7" customFormat="1">
      <c r="B5" s="397" t="s">
        <v>42</v>
      </c>
      <c r="C5" s="354"/>
      <c r="D5" s="354"/>
      <c r="E5" s="354"/>
      <c r="F5" s="354"/>
      <c r="G5" s="354"/>
      <c r="H5" s="354"/>
      <c r="I5" s="354"/>
      <c r="J5" s="354"/>
      <c r="K5" s="354"/>
      <c r="L5" s="354"/>
      <c r="M5"/>
      <c r="Q5"/>
    </row>
    <row r="6" spans="1:20" s="7" customFormat="1">
      <c r="B6" s="397" t="s">
        <v>202</v>
      </c>
      <c r="C6" s="354"/>
      <c r="D6" s="354"/>
      <c r="E6" s="354"/>
      <c r="F6" s="354"/>
      <c r="G6" s="354"/>
      <c r="H6" s="354"/>
      <c r="I6" s="354"/>
      <c r="J6" s="354"/>
      <c r="K6" s="354"/>
      <c r="L6" s="354"/>
      <c r="M6"/>
      <c r="Q6"/>
    </row>
    <row r="7" spans="1:20" s="7" customFormat="1">
      <c r="B7" s="397" t="str">
        <f>'Data Entry'!G1</f>
        <v>JUNE 30, 2023</v>
      </c>
      <c r="C7" s="354"/>
      <c r="D7" s="354"/>
      <c r="E7" s="354"/>
      <c r="F7" s="354"/>
      <c r="G7" s="354"/>
      <c r="H7" s="354"/>
      <c r="I7" s="354"/>
      <c r="J7" s="354"/>
      <c r="K7" s="354"/>
      <c r="L7" s="354"/>
      <c r="M7"/>
    </row>
    <row r="8" spans="1:20" ht="15.75">
      <c r="B8" s="23"/>
      <c r="H8" s="37"/>
      <c r="I8" s="37"/>
      <c r="O8" s="7"/>
    </row>
    <row r="9" spans="1:20" ht="15.75">
      <c r="B9" s="24"/>
      <c r="C9" s="24"/>
      <c r="D9" s="24"/>
      <c r="E9" s="24"/>
      <c r="F9" s="24"/>
      <c r="G9" s="24"/>
      <c r="H9" s="72"/>
      <c r="I9" s="72"/>
      <c r="N9" s="72" t="s">
        <v>174</v>
      </c>
      <c r="O9" s="7"/>
      <c r="P9" s="72" t="s">
        <v>573</v>
      </c>
      <c r="R9" s="72" t="s">
        <v>531</v>
      </c>
    </row>
    <row r="10" spans="1:20">
      <c r="I10" s="72" t="s">
        <v>133</v>
      </c>
      <c r="K10" s="72"/>
      <c r="L10" s="72" t="s">
        <v>134</v>
      </c>
      <c r="N10" s="72" t="s">
        <v>173</v>
      </c>
      <c r="O10" s="7"/>
      <c r="P10" s="72" t="s">
        <v>574</v>
      </c>
      <c r="R10" s="72" t="s">
        <v>557</v>
      </c>
    </row>
    <row r="11" spans="1:20" ht="16.5" thickBot="1">
      <c r="B11" s="25" t="s">
        <v>44</v>
      </c>
      <c r="D11" s="26" t="s">
        <v>355</v>
      </c>
      <c r="I11" s="93" t="s">
        <v>602</v>
      </c>
      <c r="K11" s="72"/>
      <c r="L11" s="93" t="str">
        <f>I11</f>
        <v>2022-2023</v>
      </c>
      <c r="N11" s="93" t="str">
        <f>I11</f>
        <v>2022-2023</v>
      </c>
      <c r="O11" s="7"/>
      <c r="P11" s="93" t="str">
        <f>I11</f>
        <v>2022-2023</v>
      </c>
      <c r="R11" s="93" t="str">
        <f>I11</f>
        <v>2022-2023</v>
      </c>
    </row>
    <row r="12" spans="1:20" ht="5.0999999999999996" customHeight="1">
      <c r="B12" s="25"/>
      <c r="O12" s="7"/>
    </row>
    <row r="13" spans="1:20">
      <c r="A13">
        <v>1</v>
      </c>
      <c r="B13" t="s">
        <v>45</v>
      </c>
      <c r="C13" t="s">
        <v>46</v>
      </c>
      <c r="I13" s="33">
        <f>SUM('Data Entry'!C113:J114)</f>
        <v>0</v>
      </c>
      <c r="K13" s="27"/>
      <c r="L13" s="33">
        <f>SUM('Data Entry'!L113:L114)</f>
        <v>0</v>
      </c>
      <c r="N13" s="74"/>
      <c r="O13" s="7"/>
      <c r="P13" s="74"/>
      <c r="R13" s="74"/>
    </row>
    <row r="14" spans="1:20">
      <c r="A14">
        <v>2</v>
      </c>
      <c r="B14">
        <v>3000</v>
      </c>
      <c r="C14" s="103" t="s">
        <v>680</v>
      </c>
      <c r="I14" s="28">
        <f>SUM('Data Entry'!C116:J123)-SUM('Data Entry'!C121:J121)</f>
        <v>0</v>
      </c>
      <c r="K14" s="27"/>
      <c r="L14" s="28">
        <f>SUM('Data Entry'!L115:L123)-SUM('Data Entry'!L115:L115)</f>
        <v>0</v>
      </c>
      <c r="N14" s="28">
        <f>SUM('Data Entry'!M115:M123)-SUM('Data Entry'!M115:M115)</f>
        <v>0</v>
      </c>
      <c r="O14" s="7"/>
      <c r="P14" s="28">
        <f>SUM('Data Entry'!N115:N123)-SUM('Data Entry'!N115:N115)</f>
        <v>0</v>
      </c>
      <c r="R14" s="74"/>
      <c r="T14" s="156"/>
    </row>
    <row r="15" spans="1:20">
      <c r="A15">
        <v>3</v>
      </c>
      <c r="B15">
        <v>3030</v>
      </c>
      <c r="C15" t="s">
        <v>48</v>
      </c>
      <c r="I15" s="28">
        <f>'Data Entry'!P115-'Data Entry'!L115</f>
        <v>0</v>
      </c>
      <c r="K15" s="27"/>
      <c r="L15" s="28">
        <f>'Data Entry'!L115</f>
        <v>0</v>
      </c>
      <c r="N15" s="74"/>
      <c r="O15" s="7"/>
      <c r="P15" s="74"/>
      <c r="R15" s="74"/>
    </row>
    <row r="16" spans="1:20">
      <c r="A16">
        <v>4</v>
      </c>
      <c r="B16">
        <v>3100</v>
      </c>
      <c r="C16" t="s">
        <v>49</v>
      </c>
      <c r="I16" s="28">
        <f>SUM('Data Entry'!C126:J130)</f>
        <v>0</v>
      </c>
      <c r="K16" s="27"/>
      <c r="L16" s="28">
        <f>SUM('Data Entry'!L126:L130)</f>
        <v>0</v>
      </c>
      <c r="N16" s="74"/>
      <c r="O16" s="7"/>
      <c r="P16" s="74"/>
      <c r="R16" s="74"/>
    </row>
    <row r="17" spans="1:18">
      <c r="A17">
        <v>5</v>
      </c>
      <c r="B17">
        <v>3200</v>
      </c>
      <c r="C17" t="s">
        <v>50</v>
      </c>
      <c r="I17" s="28">
        <f>SUM('Data Entry'!C133:J134)</f>
        <v>0</v>
      </c>
      <c r="K17" s="27"/>
      <c r="L17" s="28">
        <f>SUM('Data Entry'!L133:L134)</f>
        <v>0</v>
      </c>
      <c r="N17" s="74"/>
      <c r="O17" s="7"/>
      <c r="P17" s="74"/>
      <c r="R17" s="74"/>
    </row>
    <row r="18" spans="1:18">
      <c r="A18">
        <v>6</v>
      </c>
      <c r="B18">
        <v>3300</v>
      </c>
      <c r="C18" t="s">
        <v>51</v>
      </c>
      <c r="I18" s="28">
        <f>SUM('Data Entry'!P136:P137)</f>
        <v>0</v>
      </c>
      <c r="K18" s="27"/>
      <c r="L18" s="28">
        <f>SUM('Data Entry'!L136:L137)</f>
        <v>0</v>
      </c>
      <c r="N18" s="74"/>
      <c r="O18" s="7"/>
      <c r="P18" s="74"/>
      <c r="R18" s="125"/>
    </row>
    <row r="19" spans="1:18">
      <c r="A19">
        <v>7</v>
      </c>
      <c r="B19" t="s">
        <v>52</v>
      </c>
      <c r="C19" t="s">
        <v>679</v>
      </c>
      <c r="I19" s="28">
        <f>SUM('Data Entry'!C139:J145)+SUM('Data Entry'!C147:J150)+SUM('Data Entry'!C153:I153)</f>
        <v>0</v>
      </c>
      <c r="K19" s="27"/>
      <c r="L19" s="28">
        <f>SUM('Data Entry'!L139:L153)-SUM('Data Entry'!L151:L152)</f>
        <v>0</v>
      </c>
      <c r="N19" s="28">
        <f>SUM('Data Entry'!M139:M153)-SUM('Data Entry'!M151:M152)</f>
        <v>0</v>
      </c>
      <c r="O19" s="7"/>
      <c r="P19" s="28">
        <f>SUM('Data Entry'!N139:N153)-SUM('Data Entry'!N151:N152)</f>
        <v>0</v>
      </c>
      <c r="R19" s="125"/>
    </row>
    <row r="20" spans="1:18">
      <c r="A20">
        <v>8</v>
      </c>
      <c r="B20">
        <v>3455</v>
      </c>
      <c r="C20" t="s">
        <v>536</v>
      </c>
      <c r="I20" s="74"/>
      <c r="K20" s="74"/>
      <c r="L20" s="74"/>
      <c r="N20" s="74"/>
      <c r="O20" s="7"/>
      <c r="P20" s="74"/>
      <c r="R20" s="155">
        <f>'Data Entry'!O144+'Data Entry'!O145</f>
        <v>0</v>
      </c>
    </row>
    <row r="21" spans="1:18">
      <c r="A21">
        <v>9</v>
      </c>
      <c r="B21">
        <v>3600</v>
      </c>
      <c r="C21" t="s">
        <v>53</v>
      </c>
      <c r="I21" s="29">
        <f>SUM('Data Entry'!P157:P160)</f>
        <v>0</v>
      </c>
      <c r="K21" s="27"/>
      <c r="L21" s="74">
        <f>SUM('Data Entry'!L157:L160)</f>
        <v>0</v>
      </c>
      <c r="N21" s="74"/>
      <c r="O21" s="7"/>
      <c r="P21" s="74"/>
      <c r="R21" s="74"/>
    </row>
    <row r="22" spans="1:18" ht="0.75" customHeight="1" thickBot="1">
      <c r="I22" s="30"/>
      <c r="L22" s="30"/>
      <c r="N22" s="30"/>
      <c r="O22" s="7"/>
      <c r="P22" s="30"/>
      <c r="R22" s="30"/>
    </row>
    <row r="23" spans="1:18">
      <c r="A23">
        <v>10</v>
      </c>
      <c r="C23" s="103" t="s">
        <v>552</v>
      </c>
      <c r="I23" s="31">
        <f>SUM(I13:I21)</f>
        <v>0</v>
      </c>
      <c r="K23" s="27"/>
      <c r="L23" s="31">
        <f>SUM(L13:L21)</f>
        <v>0</v>
      </c>
      <c r="N23" s="31">
        <f>SUM(N13:N21)</f>
        <v>0</v>
      </c>
      <c r="O23" s="7"/>
      <c r="P23" s="31">
        <f>SUM(P13:P21)</f>
        <v>0</v>
      </c>
      <c r="R23" s="31">
        <f>SUM(R13:R21)</f>
        <v>0</v>
      </c>
    </row>
    <row r="24" spans="1:18" ht="6.75" customHeight="1">
      <c r="I24" s="32"/>
      <c r="L24" s="32"/>
      <c r="N24" s="32"/>
      <c r="O24" s="7"/>
      <c r="P24" s="32"/>
      <c r="R24" s="32"/>
    </row>
    <row r="25" spans="1:18" ht="15.75">
      <c r="D25" s="26" t="s">
        <v>426</v>
      </c>
      <c r="I25" s="32"/>
      <c r="L25" s="32"/>
      <c r="N25" s="32"/>
      <c r="O25" s="7"/>
      <c r="P25" s="32"/>
      <c r="R25" s="32"/>
    </row>
    <row r="26" spans="1:18" ht="5.0999999999999996" customHeight="1">
      <c r="I26" s="32"/>
      <c r="L26" s="32"/>
      <c r="N26" s="32"/>
      <c r="O26" s="7"/>
      <c r="P26" s="32"/>
      <c r="R26" s="32"/>
    </row>
    <row r="27" spans="1:18">
      <c r="A27">
        <v>11</v>
      </c>
      <c r="B27">
        <v>4010</v>
      </c>
      <c r="C27" t="s">
        <v>54</v>
      </c>
      <c r="I27" s="33">
        <f>SUM('Data Entry'!C168:J169)</f>
        <v>0</v>
      </c>
      <c r="K27" s="27"/>
      <c r="L27" s="33">
        <f>SUM('Data Entry'!L168:L169)</f>
        <v>0</v>
      </c>
      <c r="N27" s="33">
        <f>SUM('Data Entry'!M168:M169)</f>
        <v>0</v>
      </c>
      <c r="O27" s="7"/>
      <c r="P27" s="33">
        <f>SUM('Data Entry'!N168:N169)</f>
        <v>0</v>
      </c>
      <c r="R27" s="74"/>
    </row>
    <row r="28" spans="1:18">
      <c r="A28">
        <v>12</v>
      </c>
      <c r="B28" s="1" t="s">
        <v>55</v>
      </c>
      <c r="C28" t="s">
        <v>56</v>
      </c>
      <c r="I28" s="28">
        <f>SUM('Data Entry'!C170:J178)</f>
        <v>0</v>
      </c>
      <c r="K28" s="27"/>
      <c r="L28" s="28">
        <f>SUM('Data Entry'!L170:L178)</f>
        <v>0</v>
      </c>
      <c r="N28" s="28">
        <f>SUM('Data Entry'!M170:M178)</f>
        <v>0</v>
      </c>
      <c r="O28" s="7"/>
      <c r="P28" s="28">
        <f>SUM('Data Entry'!N170:N178)</f>
        <v>0</v>
      </c>
      <c r="R28" s="74"/>
    </row>
    <row r="29" spans="1:18">
      <c r="A29">
        <v>13</v>
      </c>
      <c r="B29" s="1" t="s">
        <v>57</v>
      </c>
      <c r="C29" s="103" t="s">
        <v>554</v>
      </c>
      <c r="I29" s="28">
        <f>SUM(I27:I28)</f>
        <v>0</v>
      </c>
      <c r="K29" s="27"/>
      <c r="L29" s="28">
        <f>SUM(L27:L28)</f>
        <v>0</v>
      </c>
      <c r="N29" s="28">
        <f>SUM(N27:N28)</f>
        <v>0</v>
      </c>
      <c r="O29" s="7"/>
      <c r="P29" s="28">
        <f>SUM(P27:P28)</f>
        <v>0</v>
      </c>
      <c r="R29" s="74"/>
    </row>
    <row r="30" spans="1:18">
      <c r="A30">
        <v>14</v>
      </c>
      <c r="B30" s="1" t="s">
        <v>58</v>
      </c>
      <c r="C30" t="s">
        <v>59</v>
      </c>
      <c r="I30" s="28">
        <f>SUM('Data Entry'!C181:J191)</f>
        <v>0</v>
      </c>
      <c r="K30" s="27"/>
      <c r="L30" s="28">
        <f>SUM('Data Entry'!L181:L191)</f>
        <v>0</v>
      </c>
      <c r="N30" s="28">
        <f>SUM('Data Entry'!M181:M191)</f>
        <v>0</v>
      </c>
      <c r="O30" s="7"/>
      <c r="P30" s="28">
        <f>SUM('Data Entry'!N181:N191)</f>
        <v>0</v>
      </c>
      <c r="R30" s="74"/>
    </row>
    <row r="31" spans="1:18">
      <c r="A31">
        <v>15</v>
      </c>
      <c r="B31" s="1" t="s">
        <v>60</v>
      </c>
      <c r="C31" t="s">
        <v>61</v>
      </c>
      <c r="I31" s="28">
        <f>SUM('Data Entry'!C194:J204)</f>
        <v>0</v>
      </c>
      <c r="K31" s="27"/>
      <c r="L31" s="28">
        <f>SUM('Data Entry'!L194:L204)</f>
        <v>0</v>
      </c>
      <c r="N31" s="28">
        <f>SUM('Data Entry'!M194:M204)</f>
        <v>0</v>
      </c>
      <c r="O31" s="7"/>
      <c r="P31" s="28">
        <f>SUM('Data Entry'!N194:N204)</f>
        <v>0</v>
      </c>
      <c r="R31" s="74"/>
    </row>
    <row r="32" spans="1:18">
      <c r="A32">
        <v>16</v>
      </c>
      <c r="B32" s="1" t="s">
        <v>62</v>
      </c>
      <c r="C32" t="s">
        <v>63</v>
      </c>
      <c r="I32" s="33">
        <f>SUM('Data Entry'!C207:J223)-SUM('Data Entry'!C211:J211)-SUM('Data Entry'!C215:J215)-SUM('Data Entry'!C219:J219)</f>
        <v>0</v>
      </c>
      <c r="K32" s="27"/>
      <c r="L32" s="33">
        <f>SUM('Data Entry'!L207:L223)-SUM('Data Entry'!L211:L211)-SUM('Data Entry'!L215:L215)-'Data Entry'!L219</f>
        <v>0</v>
      </c>
      <c r="N32" s="33">
        <f>SUM('Data Entry'!M207:M223)-SUM('Data Entry'!M211:M211)-SUM('Data Entry'!M215:M215)-'Data Entry'!M219</f>
        <v>0</v>
      </c>
      <c r="O32" s="7"/>
      <c r="P32" s="33">
        <f>SUM('Data Entry'!N207:N223)-SUM('Data Entry'!N211:N211)-SUM('Data Entry'!N215:N215)-'Data Entry'!N219</f>
        <v>0</v>
      </c>
      <c r="R32" s="74"/>
    </row>
    <row r="33" spans="1:18">
      <c r="A33">
        <v>17</v>
      </c>
      <c r="C33" t="s">
        <v>132</v>
      </c>
      <c r="I33" s="33">
        <f>'Data Entry'!E225</f>
        <v>0</v>
      </c>
      <c r="L33" s="33">
        <f>'Data Entry'!L225</f>
        <v>0</v>
      </c>
      <c r="N33" s="33">
        <f>'Data Entry'!M225</f>
        <v>0</v>
      </c>
      <c r="O33" s="7"/>
      <c r="P33" s="33">
        <f>'Data Entry'!N225</f>
        <v>0</v>
      </c>
      <c r="R33" s="74"/>
    </row>
    <row r="34" spans="1:18">
      <c r="A34">
        <v>18</v>
      </c>
      <c r="C34" t="s">
        <v>64</v>
      </c>
      <c r="I34" s="28">
        <f>'Data Entry'!J226</f>
        <v>0</v>
      </c>
      <c r="K34" s="27"/>
      <c r="L34" s="28">
        <f>'Data Entry'!L226</f>
        <v>0</v>
      </c>
      <c r="N34" s="28">
        <f>'Data Entry'!M226</f>
        <v>0</v>
      </c>
      <c r="O34" s="7"/>
      <c r="P34" s="28">
        <f>'Data Entry'!N226</f>
        <v>0</v>
      </c>
      <c r="R34" s="123"/>
    </row>
    <row r="35" spans="1:18" ht="5.0999999999999996" customHeight="1" thickBot="1">
      <c r="I35" s="34"/>
      <c r="L35" s="34"/>
      <c r="N35" s="34"/>
      <c r="O35" s="7"/>
      <c r="P35" s="34"/>
      <c r="R35" s="74"/>
    </row>
    <row r="36" spans="1:18">
      <c r="A36">
        <v>19</v>
      </c>
      <c r="C36" s="103" t="s">
        <v>584</v>
      </c>
      <c r="I36" s="31">
        <f>SUM(I29:I34)</f>
        <v>0</v>
      </c>
      <c r="K36" s="27"/>
      <c r="L36" s="31">
        <f>SUM(L29:L34)</f>
        <v>0</v>
      </c>
      <c r="N36" s="31">
        <f>SUM(N29:N34)</f>
        <v>0</v>
      </c>
      <c r="O36" s="7"/>
      <c r="P36" s="31">
        <f>SUM(P29:P34)</f>
        <v>0</v>
      </c>
      <c r="R36" s="124"/>
    </row>
    <row r="37" spans="1:18" ht="6.95" customHeight="1" thickBot="1">
      <c r="I37" s="32"/>
      <c r="L37" s="32"/>
      <c r="N37" s="32"/>
      <c r="O37" s="7"/>
      <c r="P37" s="32"/>
      <c r="R37" s="32"/>
    </row>
    <row r="38" spans="1:18" ht="13.5" thickBot="1">
      <c r="A38" s="67">
        <v>20</v>
      </c>
      <c r="B38" s="68"/>
      <c r="C38" s="136" t="s">
        <v>553</v>
      </c>
      <c r="D38" s="68"/>
      <c r="E38" s="68"/>
      <c r="F38" s="68"/>
      <c r="G38" s="68"/>
      <c r="H38" s="68"/>
      <c r="I38" s="302">
        <f>I23-I36</f>
        <v>0</v>
      </c>
      <c r="K38" s="27"/>
      <c r="L38" s="75"/>
      <c r="N38" s="75"/>
      <c r="O38" s="7"/>
      <c r="P38" s="75"/>
      <c r="R38" s="75"/>
    </row>
    <row r="39" spans="1:18" ht="5.25" customHeight="1">
      <c r="I39" s="32"/>
      <c r="L39" s="32"/>
      <c r="N39" s="32"/>
      <c r="O39" s="7"/>
      <c r="P39" s="32"/>
      <c r="R39" s="32"/>
    </row>
    <row r="40" spans="1:18" ht="15.75">
      <c r="B40" s="26" t="s">
        <v>65</v>
      </c>
      <c r="I40" s="32"/>
      <c r="L40" s="32"/>
      <c r="N40" s="32"/>
      <c r="O40" s="7"/>
      <c r="P40" s="32"/>
      <c r="R40" s="32"/>
    </row>
    <row r="41" spans="1:18" ht="5.0999999999999996" customHeight="1">
      <c r="I41" s="32"/>
      <c r="L41" s="32"/>
      <c r="N41" s="32"/>
      <c r="O41" s="7"/>
      <c r="P41" s="32"/>
      <c r="R41" s="32"/>
    </row>
    <row r="42" spans="1:18">
      <c r="A42">
        <v>21</v>
      </c>
      <c r="B42">
        <v>3510</v>
      </c>
      <c r="C42" t="s">
        <v>506</v>
      </c>
      <c r="I42" s="33">
        <f>SUM('Data Entry'!C151:J151)</f>
        <v>0</v>
      </c>
      <c r="K42" s="27"/>
      <c r="L42" s="33">
        <f>'Data Entry'!L151</f>
        <v>0</v>
      </c>
      <c r="N42" s="73"/>
      <c r="O42" s="7"/>
      <c r="P42" s="73"/>
      <c r="R42" s="73"/>
    </row>
    <row r="43" spans="1:18">
      <c r="A43">
        <v>22</v>
      </c>
      <c r="B43">
        <v>3520</v>
      </c>
      <c r="C43" t="s">
        <v>66</v>
      </c>
      <c r="I43" s="28">
        <f>SUM('Data Entry'!C152:J152)</f>
        <v>0</v>
      </c>
      <c r="K43" s="27"/>
      <c r="L43" s="33">
        <f>'Data Entry'!L152</f>
        <v>0</v>
      </c>
      <c r="N43" s="73"/>
      <c r="O43" s="7"/>
      <c r="P43" s="73"/>
      <c r="R43" s="73"/>
    </row>
    <row r="44" spans="1:18">
      <c r="A44">
        <v>23</v>
      </c>
      <c r="B44">
        <v>3460</v>
      </c>
      <c r="C44" t="s">
        <v>660</v>
      </c>
      <c r="I44" s="28">
        <f>SUM('Data Entry'!C146:I146)</f>
        <v>0</v>
      </c>
      <c r="K44" s="27"/>
      <c r="L44" s="164"/>
      <c r="N44" s="73"/>
      <c r="O44" s="7"/>
      <c r="P44" s="73"/>
      <c r="R44" s="73"/>
    </row>
    <row r="45" spans="1:18">
      <c r="A45">
        <v>24</v>
      </c>
      <c r="B45">
        <v>3070</v>
      </c>
      <c r="C45" t="s">
        <v>135</v>
      </c>
      <c r="I45" s="28">
        <f>SUM('Data Entry'!C121:J121)</f>
        <v>0</v>
      </c>
      <c r="K45" s="27"/>
      <c r="L45" s="165"/>
      <c r="N45" s="73"/>
      <c r="O45" s="7"/>
      <c r="P45" s="73"/>
      <c r="R45" s="73"/>
    </row>
    <row r="46" spans="1:18">
      <c r="A46">
        <v>25</v>
      </c>
      <c r="B46" t="s">
        <v>67</v>
      </c>
      <c r="C46" t="s">
        <v>136</v>
      </c>
      <c r="I46" s="73"/>
      <c r="K46" s="27"/>
      <c r="L46" s="28">
        <f>'Data Entry'!K154</f>
        <v>0</v>
      </c>
      <c r="N46" s="73"/>
      <c r="O46" s="7"/>
      <c r="P46" s="73"/>
      <c r="R46" s="73"/>
    </row>
    <row r="47" spans="1:18" ht="5.0999999999999996" customHeight="1" thickBot="1">
      <c r="I47" s="34"/>
      <c r="L47" s="34"/>
      <c r="N47" s="34"/>
      <c r="O47" s="7"/>
      <c r="P47" s="34"/>
      <c r="R47" s="34"/>
    </row>
    <row r="48" spans="1:18">
      <c r="A48">
        <v>26</v>
      </c>
      <c r="C48" s="103" t="s">
        <v>677</v>
      </c>
      <c r="I48" s="33">
        <f>SUM(I42:I46)</f>
        <v>0</v>
      </c>
      <c r="K48" s="27"/>
      <c r="L48" s="33">
        <f>SUM(L42:L47)</f>
        <v>0</v>
      </c>
      <c r="N48" s="74"/>
      <c r="O48" s="7"/>
      <c r="P48" s="74"/>
      <c r="R48" s="74"/>
    </row>
    <row r="49" spans="1:18" ht="5.25" customHeight="1">
      <c r="I49" s="32"/>
      <c r="L49" s="32"/>
      <c r="N49" s="32"/>
      <c r="O49" s="7"/>
      <c r="P49" s="32"/>
      <c r="R49" s="32"/>
    </row>
    <row r="50" spans="1:18" ht="15.75">
      <c r="B50" s="26" t="s">
        <v>68</v>
      </c>
      <c r="I50" s="32"/>
      <c r="L50" s="32"/>
      <c r="N50" s="32"/>
      <c r="O50" s="7"/>
      <c r="P50" s="32"/>
      <c r="R50" s="32"/>
    </row>
    <row r="51" spans="1:18" ht="5.0999999999999996" customHeight="1">
      <c r="I51" s="32"/>
      <c r="L51" s="32"/>
      <c r="N51" s="32"/>
      <c r="O51" s="7"/>
      <c r="P51" s="32"/>
      <c r="R51" s="32"/>
    </row>
    <row r="52" spans="1:18">
      <c r="A52">
        <v>27</v>
      </c>
      <c r="B52">
        <v>4650</v>
      </c>
      <c r="C52" t="s">
        <v>69</v>
      </c>
      <c r="I52" s="33">
        <f>SUM('Data Entry'!C211:J211)</f>
        <v>0</v>
      </c>
      <c r="K52" s="27"/>
      <c r="L52" s="33">
        <f>'Data Entry'!L211</f>
        <v>0</v>
      </c>
      <c r="N52" s="33">
        <f>'Data Entry'!M211</f>
        <v>0</v>
      </c>
      <c r="O52" s="7"/>
      <c r="P52" s="33">
        <f>'Data Entry'!N211</f>
        <v>0</v>
      </c>
      <c r="R52" s="125"/>
    </row>
    <row r="53" spans="1:18">
      <c r="A53">
        <v>28</v>
      </c>
      <c r="B53">
        <v>4690</v>
      </c>
      <c r="C53" t="s">
        <v>70</v>
      </c>
      <c r="I53" s="28">
        <f>SUM('Data Entry'!C215:J215)</f>
        <v>0</v>
      </c>
      <c r="K53" s="27"/>
      <c r="L53" s="73"/>
      <c r="N53" s="78"/>
      <c r="O53" s="7"/>
      <c r="P53" s="78"/>
      <c r="R53" s="78"/>
    </row>
    <row r="54" spans="1:18">
      <c r="A54">
        <v>29</v>
      </c>
      <c r="B54">
        <v>4740</v>
      </c>
      <c r="C54" t="s">
        <v>71</v>
      </c>
      <c r="I54" s="28">
        <f>SUM('Data Entry'!C219:J219)</f>
        <v>0</v>
      </c>
      <c r="K54" s="27"/>
      <c r="L54" s="28">
        <f>'Data Entry'!L219</f>
        <v>0</v>
      </c>
      <c r="N54" s="28">
        <f>'Data Entry'!M219</f>
        <v>0</v>
      </c>
      <c r="O54" s="7"/>
      <c r="P54" s="28">
        <f>'Data Entry'!N219</f>
        <v>0</v>
      </c>
      <c r="R54" s="123"/>
    </row>
    <row r="55" spans="1:18">
      <c r="A55">
        <v>30</v>
      </c>
      <c r="C55" t="s">
        <v>137</v>
      </c>
      <c r="I55" s="78"/>
      <c r="K55" s="27"/>
      <c r="L55" s="28">
        <f>'Data Entry'!K224</f>
        <v>0</v>
      </c>
      <c r="N55" s="78"/>
      <c r="O55" s="7"/>
      <c r="P55" s="78"/>
      <c r="R55" s="78"/>
    </row>
    <row r="56" spans="1:18" ht="4.5" customHeight="1" thickBot="1">
      <c r="I56" s="35"/>
      <c r="L56" s="35"/>
      <c r="N56" s="35"/>
      <c r="O56" s="7"/>
      <c r="P56" s="35"/>
      <c r="R56" s="35"/>
    </row>
    <row r="57" spans="1:18">
      <c r="A57">
        <v>31</v>
      </c>
      <c r="C57" s="103" t="s">
        <v>678</v>
      </c>
      <c r="I57" s="31">
        <f>SUM(I52:I55)</f>
        <v>0</v>
      </c>
      <c r="K57" s="27"/>
      <c r="L57" s="31">
        <f>SUM(L52:L55)</f>
        <v>0</v>
      </c>
      <c r="N57" s="31">
        <f>SUM(N52:N55)</f>
        <v>0</v>
      </c>
      <c r="O57" s="7"/>
      <c r="P57" s="31">
        <f>SUM(P52:P55)</f>
        <v>0</v>
      </c>
      <c r="R57" s="74"/>
    </row>
    <row r="58" spans="1:18" ht="5.0999999999999996" customHeight="1" thickBot="1">
      <c r="I58" s="35"/>
      <c r="L58" s="35"/>
      <c r="N58" s="35"/>
      <c r="O58" s="7"/>
      <c r="P58" s="35"/>
      <c r="R58" s="35"/>
    </row>
    <row r="59" spans="1:18" ht="13.5" thickBot="1">
      <c r="A59">
        <v>32</v>
      </c>
      <c r="C59" s="77" t="s">
        <v>507</v>
      </c>
      <c r="I59" s="36">
        <f>I38+I48-I57</f>
        <v>0</v>
      </c>
      <c r="K59" s="27"/>
      <c r="L59" s="36">
        <f>L23-L36+L48-L57</f>
        <v>0</v>
      </c>
      <c r="N59" s="36">
        <f>N23-N36+N48-N57</f>
        <v>0</v>
      </c>
      <c r="O59" s="7"/>
      <c r="P59" s="36">
        <f>P23-P36+P48-P57</f>
        <v>0</v>
      </c>
      <c r="R59" s="36">
        <f>R23-R36+R48-R57</f>
        <v>0</v>
      </c>
    </row>
    <row r="60" spans="1:18" ht="13.5" thickTop="1">
      <c r="O60" s="7"/>
    </row>
    <row r="61" spans="1:18" ht="5.25" customHeight="1">
      <c r="I61" s="32"/>
      <c r="L61" s="32"/>
      <c r="N61" s="32"/>
      <c r="O61" s="7"/>
      <c r="P61" s="32"/>
      <c r="R61" s="32"/>
    </row>
    <row r="62" spans="1:18" ht="15.75">
      <c r="B62" s="26" t="s">
        <v>596</v>
      </c>
      <c r="I62" s="32"/>
      <c r="L62" s="32"/>
      <c r="N62" s="32"/>
      <c r="O62" s="7"/>
      <c r="P62" s="32"/>
      <c r="R62" s="32"/>
    </row>
    <row r="63" spans="1:18" ht="5.25" customHeight="1">
      <c r="I63" s="32"/>
      <c r="L63" s="32"/>
      <c r="N63" s="32"/>
      <c r="O63" s="7"/>
      <c r="P63" s="32"/>
      <c r="R63" s="32"/>
    </row>
    <row r="64" spans="1:18">
      <c r="A64">
        <v>33</v>
      </c>
      <c r="C64" t="s">
        <v>597</v>
      </c>
      <c r="I64" s="33">
        <f>'Data Entry'!E232+'Data Entry'!G232</f>
        <v>0</v>
      </c>
      <c r="K64" s="27"/>
      <c r="L64" s="33">
        <f>'Data Entry'!K232+'Data Entry'!L232</f>
        <v>0</v>
      </c>
      <c r="N64" s="33">
        <f>'Data Entry'!M232</f>
        <v>0</v>
      </c>
      <c r="O64" s="7"/>
      <c r="P64" s="33">
        <f>'Data Entry'!N232</f>
        <v>0</v>
      </c>
      <c r="R64" s="125"/>
    </row>
    <row r="65" spans="1:18">
      <c r="A65">
        <v>34</v>
      </c>
      <c r="C65" t="s">
        <v>598</v>
      </c>
      <c r="I65" s="33">
        <f>'Data Entry'!E233+'Data Entry'!G233</f>
        <v>0</v>
      </c>
      <c r="K65" s="27"/>
      <c r="L65" s="33">
        <f>'Data Entry'!K233+'Data Entry'!L233</f>
        <v>0</v>
      </c>
      <c r="N65" s="33">
        <f>'Data Entry'!M233</f>
        <v>0</v>
      </c>
      <c r="O65" s="7"/>
      <c r="P65" s="33">
        <f>'Data Entry'!N233</f>
        <v>0</v>
      </c>
      <c r="R65" s="125"/>
    </row>
    <row r="66" spans="1:18" ht="5.0999999999999996" customHeight="1" thickBot="1">
      <c r="I66" s="35"/>
      <c r="L66" s="35"/>
      <c r="N66" s="35"/>
      <c r="O66" s="7"/>
      <c r="P66" s="35"/>
      <c r="R66" s="35"/>
    </row>
    <row r="67" spans="1:18" ht="13.5" thickBot="1">
      <c r="A67">
        <v>35</v>
      </c>
      <c r="C67" s="77" t="s">
        <v>599</v>
      </c>
      <c r="I67" s="36">
        <f>I59+I64-I65</f>
        <v>0</v>
      </c>
      <c r="K67" s="27"/>
      <c r="L67" s="36">
        <f>L59+L64-L65</f>
        <v>0</v>
      </c>
      <c r="N67" s="36">
        <f>N59+N64-N65</f>
        <v>0</v>
      </c>
      <c r="O67" s="7"/>
      <c r="P67" s="36">
        <f>P59+P64-P65</f>
        <v>0</v>
      </c>
      <c r="R67" s="36">
        <f>R59+R64-R65</f>
        <v>0</v>
      </c>
    </row>
    <row r="68" spans="1:18" ht="13.5" thickTop="1">
      <c r="O68" s="7"/>
    </row>
    <row r="69" spans="1:18">
      <c r="O69" s="7"/>
    </row>
    <row r="70" spans="1:18">
      <c r="O70" s="7"/>
    </row>
    <row r="71" spans="1:18">
      <c r="O71" s="7"/>
    </row>
    <row r="72" spans="1:18">
      <c r="O72" s="7"/>
    </row>
    <row r="73" spans="1:18">
      <c r="O73" s="7"/>
    </row>
    <row r="74" spans="1:18">
      <c r="O74" s="7"/>
    </row>
    <row r="75" spans="1:18">
      <c r="O75" s="7"/>
    </row>
    <row r="76" spans="1:18">
      <c r="O76" s="7"/>
    </row>
    <row r="77" spans="1:18">
      <c r="O77" s="7"/>
    </row>
    <row r="78" spans="1:18">
      <c r="O78" s="7"/>
    </row>
    <row r="79" spans="1:18">
      <c r="O79" s="7"/>
    </row>
  </sheetData>
  <sheetProtection algorithmName="SHA-512" hashValue="1dvEG3VKEiMOrKdYCu9ecb/Bl19hXF3ExJsS4W0q8OWcbTyzy8yKR97ik4z/WUiY/FJprUDzOKb6DgRxL+s9xA==" saltValue="7ZX7rRSqhcW26VzI9Ingxw==" spinCount="100000" sheet="1" objects="1" scenarios="1"/>
  <mergeCells count="6">
    <mergeCell ref="B6:L6"/>
    <mergeCell ref="B7:L7"/>
    <mergeCell ref="B4:L4"/>
    <mergeCell ref="B2:L2"/>
    <mergeCell ref="B3:L3"/>
    <mergeCell ref="B5:L5"/>
  </mergeCells>
  <phoneticPr fontId="42" type="noConversion"/>
  <printOptions gridLines="1"/>
  <pageMargins left="0.42" right="0.17" top="0.47" bottom="0.27" header="0.5"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40"/>
  <sheetViews>
    <sheetView workbookViewId="0"/>
  </sheetViews>
  <sheetFormatPr defaultRowHeight="12.75"/>
  <cols>
    <col min="1" max="1" width="4.5703125" customWidth="1"/>
    <col min="3" max="7" width="10.7109375" customWidth="1"/>
    <col min="9" max="9" width="3.85546875" customWidth="1"/>
    <col min="10" max="10" width="12.7109375" customWidth="1"/>
  </cols>
  <sheetData>
    <row r="1" spans="1:12">
      <c r="H1" s="1" t="s">
        <v>199</v>
      </c>
      <c r="I1" s="13">
        <f>'Data Entry'!G2</f>
        <v>0</v>
      </c>
    </row>
    <row r="2" spans="1:12">
      <c r="B2" s="14">
        <f>'Data Entry'!C2</f>
        <v>0</v>
      </c>
      <c r="C2" s="3"/>
      <c r="D2" s="3"/>
      <c r="E2" s="5"/>
      <c r="F2" s="4"/>
      <c r="G2" s="3"/>
      <c r="H2" s="5"/>
      <c r="I2" s="7"/>
    </row>
    <row r="3" spans="1:12">
      <c r="B3" s="15">
        <f>'Data Entry'!C3</f>
        <v>0</v>
      </c>
      <c r="C3" s="3"/>
      <c r="D3" s="3"/>
      <c r="E3" s="3"/>
      <c r="F3" s="4"/>
      <c r="G3" s="3"/>
      <c r="H3" s="5"/>
      <c r="I3" s="7"/>
    </row>
    <row r="4" spans="1:12">
      <c r="B4" s="16" t="s">
        <v>200</v>
      </c>
      <c r="C4" s="5"/>
      <c r="D4" s="5"/>
      <c r="E4" s="5"/>
      <c r="F4" s="5"/>
      <c r="G4" s="5"/>
      <c r="H4" s="5"/>
      <c r="I4" s="7"/>
    </row>
    <row r="5" spans="1:12">
      <c r="B5" s="17" t="s">
        <v>42</v>
      </c>
      <c r="C5" s="5"/>
      <c r="D5" s="5"/>
      <c r="E5" s="5"/>
      <c r="F5" s="5"/>
      <c r="G5" s="18"/>
      <c r="H5" s="19"/>
      <c r="I5" s="7"/>
    </row>
    <row r="6" spans="1:12">
      <c r="B6" s="14" t="s">
        <v>202</v>
      </c>
      <c r="C6" s="5"/>
      <c r="D6" s="19"/>
      <c r="E6" s="18"/>
      <c r="F6" s="18"/>
      <c r="G6" s="20"/>
      <c r="H6" s="21"/>
      <c r="I6" s="7"/>
    </row>
    <row r="7" spans="1:12">
      <c r="B7" s="19" t="str">
        <f>'Data Entry'!G1</f>
        <v>JUNE 30, 2023</v>
      </c>
      <c r="C7" s="5"/>
      <c r="D7" s="19"/>
      <c r="E7" s="18"/>
      <c r="F7" s="19"/>
      <c r="G7" s="18"/>
      <c r="H7" s="18"/>
      <c r="I7" s="22"/>
    </row>
    <row r="8" spans="1:12" ht="16.5" thickBot="1">
      <c r="C8" s="37"/>
      <c r="D8" s="2"/>
      <c r="E8" s="2"/>
      <c r="F8" s="2"/>
      <c r="G8" s="2"/>
      <c r="H8" s="2"/>
      <c r="I8" s="2"/>
    </row>
    <row r="9" spans="1:12" ht="16.5" thickBot="1">
      <c r="C9" s="399"/>
      <c r="D9" s="399"/>
      <c r="E9" s="399"/>
      <c r="F9" s="399"/>
      <c r="G9" s="400"/>
      <c r="H9" s="38" t="s">
        <v>72</v>
      </c>
      <c r="I9" s="39"/>
      <c r="J9" s="40"/>
    </row>
    <row r="10" spans="1:12" ht="15.75">
      <c r="C10" s="37"/>
      <c r="D10" s="2"/>
      <c r="E10" s="2"/>
      <c r="F10" s="2"/>
      <c r="G10" s="2"/>
      <c r="H10" s="2"/>
      <c r="I10" s="2"/>
    </row>
    <row r="11" spans="1:12" ht="15.75">
      <c r="J11" s="24" t="s">
        <v>43</v>
      </c>
      <c r="L11" s="24"/>
    </row>
    <row r="12" spans="1:12" ht="16.5" thickBot="1">
      <c r="B12" s="25" t="s">
        <v>73</v>
      </c>
      <c r="D12" s="26" t="s">
        <v>355</v>
      </c>
      <c r="J12" s="41" t="str">
        <f>'P&amp;L'!I11</f>
        <v>2022-2023</v>
      </c>
      <c r="L12" s="24"/>
    </row>
    <row r="13" spans="1:12">
      <c r="B13" s="25" t="s">
        <v>74</v>
      </c>
    </row>
    <row r="14" spans="1:12">
      <c r="A14">
        <v>1</v>
      </c>
      <c r="B14">
        <v>3000</v>
      </c>
      <c r="C14" t="s">
        <v>75</v>
      </c>
      <c r="H14" s="27" t="s">
        <v>47</v>
      </c>
      <c r="J14" s="33">
        <f>SUM('Data Entry'!E113:E118)</f>
        <v>0</v>
      </c>
      <c r="L14" s="27"/>
    </row>
    <row r="15" spans="1:12">
      <c r="A15">
        <v>2</v>
      </c>
      <c r="B15">
        <v>3100</v>
      </c>
      <c r="C15" t="s">
        <v>49</v>
      </c>
      <c r="H15" s="27" t="s">
        <v>47</v>
      </c>
      <c r="J15" s="28">
        <f>SUM('Data Entry'!E126:E130)</f>
        <v>0</v>
      </c>
      <c r="L15" s="27"/>
    </row>
    <row r="16" spans="1:12">
      <c r="A16">
        <v>3</v>
      </c>
      <c r="B16">
        <v>3200</v>
      </c>
      <c r="C16" t="s">
        <v>76</v>
      </c>
      <c r="H16" s="27" t="s">
        <v>47</v>
      </c>
      <c r="J16" s="28">
        <f>SUM('Data Entry'!E133:E134)</f>
        <v>0</v>
      </c>
      <c r="L16" s="27"/>
    </row>
    <row r="17" spans="1:12">
      <c r="A17">
        <v>4</v>
      </c>
      <c r="B17">
        <v>3300</v>
      </c>
      <c r="C17" t="s">
        <v>51</v>
      </c>
      <c r="H17" s="27" t="s">
        <v>47</v>
      </c>
      <c r="J17" s="28">
        <f>SUM('Data Entry'!E136:E137)</f>
        <v>0</v>
      </c>
      <c r="L17" s="27"/>
    </row>
    <row r="18" spans="1:12">
      <c r="A18">
        <v>5</v>
      </c>
      <c r="B18" t="s">
        <v>52</v>
      </c>
      <c r="C18" t="s">
        <v>77</v>
      </c>
      <c r="H18" s="27" t="s">
        <v>47</v>
      </c>
      <c r="J18" s="28">
        <f>SUM('Data Entry'!E139:E150)+'Data Entry'!E153+'Data Entry'!E123</f>
        <v>0</v>
      </c>
      <c r="L18" s="27"/>
    </row>
    <row r="19" spans="1:12">
      <c r="A19">
        <v>6</v>
      </c>
      <c r="B19">
        <v>3600</v>
      </c>
      <c r="C19" t="s">
        <v>78</v>
      </c>
      <c r="H19" s="27" t="s">
        <v>47</v>
      </c>
      <c r="J19" s="29">
        <f>SUM('Data Entry'!E157:E160)</f>
        <v>0</v>
      </c>
      <c r="L19" s="27"/>
    </row>
    <row r="20" spans="1:12" ht="13.5" thickBot="1">
      <c r="J20" s="30"/>
    </row>
    <row r="21" spans="1:12">
      <c r="A21">
        <v>7</v>
      </c>
      <c r="C21" t="s">
        <v>79</v>
      </c>
      <c r="H21" s="27" t="s">
        <v>47</v>
      </c>
      <c r="J21" s="33">
        <f>SUM(J14:J19)</f>
        <v>0</v>
      </c>
      <c r="L21" s="27"/>
    </row>
    <row r="23" spans="1:12" ht="15.75">
      <c r="D23" s="26" t="s">
        <v>426</v>
      </c>
    </row>
    <row r="24" spans="1:12" ht="15.75">
      <c r="B24" s="6" t="s">
        <v>80</v>
      </c>
      <c r="C24" s="6"/>
      <c r="D24" s="6"/>
      <c r="E24" s="6"/>
      <c r="F24" s="6"/>
      <c r="G24" s="6"/>
      <c r="H24" s="6"/>
      <c r="I24" s="2"/>
    </row>
    <row r="25" spans="1:12" ht="15.75">
      <c r="B25" s="6"/>
      <c r="C25" s="6"/>
      <c r="D25" s="6"/>
      <c r="E25" s="6"/>
      <c r="F25" s="6"/>
      <c r="G25" s="6"/>
      <c r="H25" s="6"/>
    </row>
    <row r="26" spans="1:12">
      <c r="A26">
        <v>8</v>
      </c>
      <c r="C26" t="s">
        <v>81</v>
      </c>
      <c r="H26" s="27" t="s">
        <v>47</v>
      </c>
      <c r="J26" s="33">
        <f>'Data Entry'!E169</f>
        <v>0</v>
      </c>
    </row>
    <row r="27" spans="1:12">
      <c r="A27">
        <v>9</v>
      </c>
      <c r="C27" t="s">
        <v>82</v>
      </c>
      <c r="H27" s="27" t="s">
        <v>47</v>
      </c>
      <c r="J27" s="28">
        <f>'Data Entry'!E168</f>
        <v>0</v>
      </c>
      <c r="L27" s="27"/>
    </row>
    <row r="28" spans="1:12">
      <c r="A28">
        <v>10</v>
      </c>
      <c r="B28">
        <v>4010</v>
      </c>
      <c r="C28" t="s">
        <v>114</v>
      </c>
      <c r="H28" s="27" t="s">
        <v>47</v>
      </c>
      <c r="J28" s="28">
        <f>SUM(J26:J27)</f>
        <v>0</v>
      </c>
      <c r="L28" s="27"/>
    </row>
    <row r="29" spans="1:12">
      <c r="A29">
        <v>11</v>
      </c>
      <c r="B29" t="s">
        <v>83</v>
      </c>
      <c r="C29" t="s">
        <v>84</v>
      </c>
      <c r="H29" s="27" t="s">
        <v>47</v>
      </c>
      <c r="J29" s="28">
        <f>SUM('Data Entry'!E170:E178)</f>
        <v>0</v>
      </c>
      <c r="L29" s="27"/>
    </row>
    <row r="30" spans="1:12">
      <c r="A30">
        <v>12</v>
      </c>
      <c r="B30" t="s">
        <v>85</v>
      </c>
      <c r="C30" t="s">
        <v>86</v>
      </c>
      <c r="H30" s="27" t="s">
        <v>47</v>
      </c>
      <c r="J30" s="28">
        <f>SUM(J28:J29)</f>
        <v>0</v>
      </c>
      <c r="L30" s="27"/>
    </row>
    <row r="31" spans="1:12">
      <c r="A31">
        <v>13</v>
      </c>
      <c r="B31" t="s">
        <v>87</v>
      </c>
      <c r="C31" t="s">
        <v>59</v>
      </c>
      <c r="H31" s="27" t="s">
        <v>47</v>
      </c>
      <c r="J31" s="28">
        <f>SUM('Data Entry'!E181:E191)</f>
        <v>0</v>
      </c>
      <c r="L31" s="27"/>
    </row>
    <row r="32" spans="1:12">
      <c r="A32">
        <v>14</v>
      </c>
      <c r="B32" t="s">
        <v>88</v>
      </c>
      <c r="C32" t="s">
        <v>61</v>
      </c>
      <c r="H32" s="27" t="s">
        <v>47</v>
      </c>
      <c r="J32" s="28">
        <f>SUM('Data Entry'!E194:E204)</f>
        <v>0</v>
      </c>
      <c r="L32" s="27"/>
    </row>
    <row r="33" spans="1:12">
      <c r="A33">
        <v>15</v>
      </c>
      <c r="B33" t="s">
        <v>89</v>
      </c>
      <c r="C33" t="s">
        <v>92</v>
      </c>
      <c r="H33" s="27" t="s">
        <v>47</v>
      </c>
      <c r="J33" s="28">
        <f>SUM('Data Entry'!E207:E214)+SUM('Data Entry'!E216:E223)-'Data Entry'!E211</f>
        <v>0</v>
      </c>
      <c r="L33" s="27"/>
    </row>
    <row r="34" spans="1:12" ht="13.5" thickBot="1">
      <c r="J34" s="42"/>
    </row>
    <row r="35" spans="1:12">
      <c r="A35">
        <v>16</v>
      </c>
      <c r="C35" t="s">
        <v>112</v>
      </c>
      <c r="H35" s="27" t="s">
        <v>47</v>
      </c>
      <c r="J35" s="31">
        <f>SUM(J30:J33)</f>
        <v>0</v>
      </c>
      <c r="L35" s="27"/>
    </row>
    <row r="36" spans="1:12" ht="13.5" thickBot="1">
      <c r="J36" s="42"/>
    </row>
    <row r="37" spans="1:12">
      <c r="A37">
        <v>17</v>
      </c>
      <c r="C37" t="s">
        <v>93</v>
      </c>
      <c r="H37" s="27" t="s">
        <v>47</v>
      </c>
      <c r="J37" s="33">
        <f>J21-J35</f>
        <v>0</v>
      </c>
      <c r="L37" s="27"/>
    </row>
    <row r="38" spans="1:12">
      <c r="H38" s="27"/>
      <c r="J38" s="32"/>
      <c r="L38" s="27"/>
    </row>
    <row r="39" spans="1:12">
      <c r="C39" s="103" t="s">
        <v>676</v>
      </c>
      <c r="J39">
        <f>'Data Entry'!G6+'Data Entry'!I6</f>
        <v>0</v>
      </c>
    </row>
    <row r="40" spans="1:12">
      <c r="C40" t="s">
        <v>94</v>
      </c>
      <c r="J40" s="43" t="e">
        <f>J35/J39</f>
        <v>#DIV/0!</v>
      </c>
    </row>
  </sheetData>
  <sheetProtection algorithmName="SHA-512" hashValue="tCZHoGzG27yRz2t01bDW30d2xLgJyTJ5l1tA4CV+NLSvo1mGoD+PDmUIF+CUQ020MJh21fY32KWX64x8F47Utw==" saltValue="SBuYvFJENv/7BqZkwar/oA==" spinCount="100000" sheet="1" objects="1" scenarios="1"/>
  <mergeCells count="1">
    <mergeCell ref="C9:G9"/>
  </mergeCells>
  <phoneticPr fontId="4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J48"/>
  <sheetViews>
    <sheetView workbookViewId="0">
      <selection sqref="A1:J1"/>
    </sheetView>
  </sheetViews>
  <sheetFormatPr defaultRowHeight="12.75"/>
  <cols>
    <col min="2" max="2" width="3.7109375" customWidth="1"/>
    <col min="7" max="9" width="12.7109375" customWidth="1"/>
  </cols>
  <sheetData>
    <row r="1" spans="1:10" ht="20.25">
      <c r="A1" s="401" t="s">
        <v>95</v>
      </c>
      <c r="B1" s="401"/>
      <c r="C1" s="401"/>
      <c r="D1" s="401"/>
      <c r="E1" s="401"/>
      <c r="F1" s="401"/>
      <c r="G1" s="401"/>
      <c r="H1" s="401"/>
      <c r="I1" s="401"/>
      <c r="J1" s="401"/>
    </row>
    <row r="2" spans="1:10">
      <c r="A2" s="399" t="s">
        <v>662</v>
      </c>
      <c r="B2" s="399"/>
      <c r="C2" s="399"/>
      <c r="D2" s="399"/>
      <c r="E2" s="399"/>
      <c r="F2" s="399"/>
      <c r="G2" s="399"/>
      <c r="H2" s="399"/>
      <c r="I2" s="399"/>
      <c r="J2" s="399"/>
    </row>
    <row r="3" spans="1:10" ht="13.5" thickBot="1">
      <c r="A3" s="9"/>
      <c r="B3" s="9"/>
      <c r="C3" s="9"/>
      <c r="D3" s="9"/>
      <c r="E3" s="9"/>
      <c r="F3" s="9"/>
      <c r="G3" s="9"/>
      <c r="H3" s="9"/>
      <c r="I3" s="9"/>
      <c r="J3" s="9"/>
    </row>
    <row r="4" spans="1:10" ht="13.5" thickBot="1">
      <c r="A4" s="8" t="s">
        <v>96</v>
      </c>
      <c r="E4" s="25">
        <f>'Data Entry'!C2</f>
        <v>0</v>
      </c>
      <c r="H4" s="402" t="s">
        <v>199</v>
      </c>
      <c r="I4" s="403"/>
      <c r="J4" s="66">
        <f>'Data Entry'!G2</f>
        <v>0</v>
      </c>
    </row>
    <row r="5" spans="1:10">
      <c r="A5" s="8" t="s">
        <v>221</v>
      </c>
      <c r="E5" s="25">
        <f>'Data Entry'!C3</f>
        <v>0</v>
      </c>
    </row>
    <row r="6" spans="1:10">
      <c r="A6" s="8" t="s">
        <v>97</v>
      </c>
      <c r="E6" s="25">
        <f>'Data Entry'!C4</f>
        <v>0</v>
      </c>
    </row>
    <row r="7" spans="1:10">
      <c r="A7" s="8" t="s">
        <v>223</v>
      </c>
      <c r="E7" s="25">
        <f>'Data Entry'!C5</f>
        <v>0</v>
      </c>
    </row>
    <row r="8" spans="1:10">
      <c r="A8" s="44" t="s">
        <v>217</v>
      </c>
      <c r="B8" s="45"/>
      <c r="C8" s="45"/>
      <c r="D8" s="45"/>
      <c r="E8" s="25">
        <f>'Data Entry'!C8</f>
        <v>0</v>
      </c>
      <c r="F8" s="46"/>
      <c r="G8" s="46"/>
    </row>
    <row r="11" spans="1:10" ht="14.25">
      <c r="A11" s="47" t="s">
        <v>98</v>
      </c>
      <c r="B11" s="48"/>
      <c r="C11" s="48" t="s">
        <v>603</v>
      </c>
      <c r="D11" s="48"/>
      <c r="E11" s="48"/>
      <c r="F11" s="48"/>
      <c r="G11" s="48"/>
      <c r="H11" s="48"/>
      <c r="I11" s="49">
        <f>'P&amp;L'!I23</f>
        <v>0</v>
      </c>
    </row>
    <row r="12" spans="1:10" ht="14.25">
      <c r="A12" s="50"/>
      <c r="B12" s="48"/>
      <c r="C12" t="s">
        <v>595</v>
      </c>
      <c r="D12" s="48"/>
      <c r="E12" s="48"/>
      <c r="F12" s="48"/>
      <c r="G12" s="51"/>
    </row>
    <row r="13" spans="1:10" ht="14.25">
      <c r="A13" s="50"/>
      <c r="B13" s="48"/>
      <c r="C13" s="48"/>
      <c r="D13" s="48"/>
      <c r="E13" s="48"/>
      <c r="F13" s="48"/>
      <c r="G13" s="51"/>
      <c r="H13" s="51"/>
    </row>
    <row r="14" spans="1:10" ht="14.25">
      <c r="A14" s="50"/>
      <c r="B14" s="48"/>
      <c r="C14" s="48"/>
      <c r="D14" s="48"/>
      <c r="E14" s="48"/>
      <c r="F14" s="48"/>
      <c r="G14" s="51"/>
      <c r="H14" s="51"/>
    </row>
    <row r="15" spans="1:10" ht="14.25">
      <c r="A15" s="47" t="s">
        <v>139</v>
      </c>
      <c r="B15" s="48"/>
      <c r="C15" s="48" t="s">
        <v>604</v>
      </c>
      <c r="D15" s="48"/>
      <c r="E15" s="48"/>
      <c r="F15" s="48"/>
      <c r="H15" s="49">
        <f>0.1*('Balance Sheet'!E42)</f>
        <v>0</v>
      </c>
    </row>
    <row r="16" spans="1:10" ht="14.25">
      <c r="A16" s="50"/>
      <c r="B16" s="48"/>
      <c r="C16" s="45" t="s">
        <v>100</v>
      </c>
      <c r="D16" s="48"/>
      <c r="E16" s="48"/>
      <c r="F16" s="48"/>
      <c r="G16" s="51"/>
      <c r="H16" s="51"/>
    </row>
    <row r="17" spans="1:10" ht="14.25">
      <c r="A17" s="50"/>
      <c r="B17" s="48"/>
      <c r="C17" s="48"/>
      <c r="D17" s="48"/>
      <c r="E17" s="48"/>
      <c r="F17" s="48"/>
      <c r="G17" s="51"/>
      <c r="H17" s="51"/>
    </row>
    <row r="18" spans="1:10" ht="14.25">
      <c r="A18" s="47" t="s">
        <v>99</v>
      </c>
      <c r="B18" s="48"/>
      <c r="C18" s="48" t="s">
        <v>508</v>
      </c>
      <c r="D18" s="48"/>
      <c r="E18" s="48"/>
      <c r="F18" s="48"/>
      <c r="G18" s="51"/>
      <c r="H18" s="51"/>
    </row>
    <row r="19" spans="1:10" ht="14.25">
      <c r="A19" s="50"/>
      <c r="B19" s="48"/>
      <c r="C19" s="7" t="s">
        <v>675</v>
      </c>
      <c r="D19" s="48"/>
      <c r="E19" s="48"/>
      <c r="F19" s="48"/>
      <c r="G19" s="103"/>
      <c r="H19" s="49">
        <f>IF(School!J15=0,0,'Data Entry'!G6*3972)</f>
        <v>0</v>
      </c>
    </row>
    <row r="20" spans="1:10" ht="14.25">
      <c r="A20" s="50"/>
      <c r="B20" s="48"/>
      <c r="C20" s="48"/>
      <c r="D20" s="48"/>
      <c r="E20" s="48"/>
      <c r="F20" s="48"/>
      <c r="G20" s="51"/>
      <c r="H20" s="51"/>
    </row>
    <row r="21" spans="1:10" ht="15" thickBot="1">
      <c r="A21" s="50"/>
      <c r="B21" s="48"/>
      <c r="C21" s="48"/>
      <c r="D21" s="48"/>
      <c r="E21" s="48"/>
      <c r="F21" s="48"/>
      <c r="H21" s="52"/>
    </row>
    <row r="22" spans="1:10" ht="14.25">
      <c r="A22" s="47" t="s">
        <v>140</v>
      </c>
      <c r="B22" s="48"/>
      <c r="C22" s="48" t="s">
        <v>90</v>
      </c>
      <c r="D22" s="48"/>
      <c r="E22" s="48"/>
      <c r="F22" s="48"/>
      <c r="I22" s="53">
        <f>H15+H19</f>
        <v>0</v>
      </c>
    </row>
    <row r="23" spans="1:10" ht="14.25">
      <c r="A23" s="50"/>
      <c r="B23" s="48"/>
      <c r="C23" s="48"/>
      <c r="D23" s="48"/>
      <c r="E23" s="48"/>
      <c r="F23" s="48"/>
      <c r="G23" s="51"/>
      <c r="H23" s="51"/>
    </row>
    <row r="24" spans="1:10" ht="14.25">
      <c r="A24" s="50"/>
      <c r="B24" s="48"/>
      <c r="C24" s="48"/>
      <c r="D24" s="48"/>
      <c r="E24" s="48"/>
      <c r="F24" s="48"/>
      <c r="G24" s="51"/>
      <c r="H24" s="51"/>
    </row>
    <row r="25" spans="1:10" ht="14.25">
      <c r="A25" s="47" t="s">
        <v>101</v>
      </c>
      <c r="B25" s="48"/>
      <c r="C25" s="48" t="s">
        <v>91</v>
      </c>
      <c r="D25" s="48"/>
      <c r="E25" s="48"/>
      <c r="F25" s="48"/>
      <c r="G25" s="51"/>
      <c r="H25" t="s">
        <v>102</v>
      </c>
      <c r="I25" s="49">
        <f>I11-I22</f>
        <v>0</v>
      </c>
    </row>
    <row r="26" spans="1:10">
      <c r="A26" s="1"/>
      <c r="G26" s="32"/>
      <c r="H26" s="32"/>
    </row>
    <row r="27" spans="1:10" ht="13.5" thickBot="1">
      <c r="A27" s="54"/>
      <c r="B27" s="55"/>
      <c r="C27" s="55"/>
      <c r="D27" s="55"/>
      <c r="E27" s="55"/>
      <c r="F27" s="55"/>
      <c r="G27" s="35"/>
      <c r="H27" s="35"/>
      <c r="I27" s="55"/>
      <c r="J27" s="55"/>
    </row>
    <row r="28" spans="1:10">
      <c r="A28" s="1"/>
      <c r="G28" s="32"/>
      <c r="H28" s="32"/>
    </row>
    <row r="29" spans="1:10" ht="14.25">
      <c r="A29" s="47" t="s">
        <v>141</v>
      </c>
      <c r="B29" s="48"/>
      <c r="C29" s="48" t="s">
        <v>519</v>
      </c>
      <c r="D29" s="48"/>
      <c r="E29" s="48"/>
      <c r="F29" s="48"/>
      <c r="G29" s="51"/>
      <c r="H29" s="51"/>
      <c r="I29" s="48"/>
    </row>
    <row r="30" spans="1:10" ht="14.25">
      <c r="A30" s="48"/>
      <c r="B30" s="48"/>
      <c r="C30" s="45" t="s">
        <v>103</v>
      </c>
      <c r="D30" s="48"/>
      <c r="E30" s="48"/>
      <c r="F30" s="48"/>
      <c r="G30" s="51"/>
      <c r="H30" s="51"/>
      <c r="I30" s="48"/>
    </row>
    <row r="31" spans="1:10" ht="14.25">
      <c r="A31" s="48"/>
      <c r="B31" s="48"/>
      <c r="C31" s="7" t="s">
        <v>605</v>
      </c>
      <c r="D31" s="48"/>
      <c r="E31" s="48"/>
      <c r="F31" s="48"/>
      <c r="G31" s="51"/>
      <c r="H31" s="51"/>
      <c r="I31" s="48"/>
    </row>
    <row r="32" spans="1:10" ht="14.25">
      <c r="A32" s="48"/>
      <c r="B32" s="48"/>
      <c r="C32" s="7" t="s">
        <v>497</v>
      </c>
      <c r="D32" s="48"/>
      <c r="E32" s="48"/>
      <c r="F32" s="48"/>
      <c r="G32" s="51"/>
      <c r="H32" s="51"/>
      <c r="I32" s="48"/>
    </row>
    <row r="33" spans="1:10" ht="14.25">
      <c r="A33" s="48"/>
      <c r="B33" s="48"/>
      <c r="C33" s="45" t="s">
        <v>104</v>
      </c>
      <c r="D33" s="48"/>
      <c r="E33" s="48"/>
      <c r="F33" s="48"/>
      <c r="G33" s="51"/>
      <c r="H33" s="51"/>
      <c r="I33" s="48"/>
    </row>
    <row r="34" spans="1:10" ht="15.75" thickBot="1">
      <c r="A34" s="48"/>
      <c r="B34" s="48"/>
      <c r="C34" s="7" t="s">
        <v>537</v>
      </c>
      <c r="D34" s="48"/>
      <c r="E34" s="48"/>
      <c r="F34" s="48"/>
      <c r="G34" s="51"/>
      <c r="H34" s="51"/>
      <c r="I34" s="56">
        <f>ROUND(0.05*I25,0)</f>
        <v>0</v>
      </c>
    </row>
    <row r="35" spans="1:10" ht="14.25">
      <c r="A35" s="48"/>
      <c r="B35" s="48"/>
      <c r="C35" s="48"/>
      <c r="D35" s="48"/>
      <c r="E35" s="48"/>
      <c r="F35" s="48"/>
      <c r="G35" s="51"/>
      <c r="H35" s="51"/>
      <c r="I35" s="48"/>
    </row>
    <row r="36" spans="1:10" ht="14.25">
      <c r="A36" s="48"/>
      <c r="B36" s="48"/>
      <c r="C36" s="48"/>
      <c r="D36" s="48"/>
      <c r="E36" s="48"/>
      <c r="F36" s="48"/>
      <c r="G36" s="51"/>
      <c r="H36" s="48"/>
    </row>
    <row r="37" spans="1:10" ht="14.25">
      <c r="A37" s="48"/>
      <c r="B37" s="48"/>
      <c r="C37" s="48"/>
      <c r="D37" s="48"/>
      <c r="E37" s="48"/>
      <c r="F37" s="48"/>
      <c r="G37" s="51"/>
      <c r="H37" s="51"/>
      <c r="I37" s="48"/>
    </row>
    <row r="38" spans="1:10" ht="13.5" thickBot="1">
      <c r="A38" s="55"/>
      <c r="B38" s="55"/>
      <c r="C38" s="55"/>
      <c r="D38" s="55"/>
      <c r="E38" s="55"/>
      <c r="F38" s="55"/>
      <c r="G38" s="35"/>
      <c r="H38" s="35"/>
      <c r="I38" s="55"/>
      <c r="J38" s="55"/>
    </row>
    <row r="39" spans="1:10">
      <c r="G39" s="32"/>
      <c r="H39" s="32"/>
    </row>
    <row r="40" spans="1:10">
      <c r="G40" s="32"/>
      <c r="H40" s="32"/>
    </row>
    <row r="41" spans="1:10">
      <c r="G41" s="32"/>
      <c r="H41" s="32"/>
    </row>
    <row r="42" spans="1:10">
      <c r="G42" s="32"/>
      <c r="H42" s="32"/>
    </row>
    <row r="43" spans="1:10">
      <c r="G43" s="32"/>
      <c r="H43" s="32"/>
    </row>
    <row r="44" spans="1:10">
      <c r="G44" s="32"/>
      <c r="H44" s="32"/>
    </row>
    <row r="45" spans="1:10">
      <c r="G45" s="32"/>
      <c r="H45" s="32"/>
    </row>
    <row r="46" spans="1:10">
      <c r="G46" s="32"/>
      <c r="H46" s="32"/>
    </row>
    <row r="47" spans="1:10">
      <c r="G47" s="32"/>
      <c r="H47" s="32"/>
    </row>
    <row r="48" spans="1:10">
      <c r="G48" s="32"/>
      <c r="H48" s="32"/>
    </row>
  </sheetData>
  <sheetProtection algorithmName="SHA-512" hashValue="WDZLQsFwqfX2aju7oM8GQsOeZW9kmHCavMb4qKVxEG7DTJncyLNNdCd+zQZRY+HFK6emFDaYbDApbTimWIr46g==" saltValue="cyeyDeZHhruOQOq+RtyNUw==" spinCount="100000" sheet="1" objects="1" scenarios="1"/>
  <mergeCells count="3">
    <mergeCell ref="A1:J1"/>
    <mergeCell ref="A2:J2"/>
    <mergeCell ref="H4:I4"/>
  </mergeCells>
  <phoneticPr fontId="42" type="noConversion"/>
  <pageMargins left="0.75" right="0.33"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Data Entry</vt:lpstr>
      <vt:lpstr>COVID-19</vt:lpstr>
      <vt:lpstr>Restricted &amp; Debt Recon</vt:lpstr>
      <vt:lpstr>Explanations</vt:lpstr>
      <vt:lpstr>Balance Sheet</vt:lpstr>
      <vt:lpstr>P&amp;L</vt:lpstr>
      <vt:lpstr>School</vt:lpstr>
      <vt:lpstr>Assessment</vt:lpstr>
      <vt:lpstr>Sample Letter</vt:lpstr>
      <vt:lpstr>'Balance Sheet'!Print_Area</vt:lpstr>
      <vt:lpstr>'COVID-19'!Print_Area</vt:lpstr>
      <vt:lpstr>'Data Entry'!Print_Area</vt:lpstr>
      <vt:lpstr>Explanations!Print_Area</vt:lpstr>
      <vt:lpstr>INSTRUCTIONS!Print_Area</vt:lpstr>
      <vt:lpstr>'P&amp;L'!Print_Area</vt:lpstr>
      <vt:lpstr>'Restricted &amp; Debt Recon'!Print_Area</vt:lpstr>
      <vt:lpstr>School!Print_Area</vt:lpstr>
      <vt:lpstr>'Data Entry'!Print_Titles</vt:lpstr>
      <vt:lpstr>Schools</vt:lpstr>
    </vt:vector>
  </TitlesOfParts>
  <Company>Archdiocese of Milwaukee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Hoeller</dc:creator>
  <cp:lastModifiedBy>Michael Waddell</cp:lastModifiedBy>
  <cp:lastPrinted>2023-08-09T16:19:15Z</cp:lastPrinted>
  <dcterms:created xsi:type="dcterms:W3CDTF">2003-06-26T21:04:36Z</dcterms:created>
  <dcterms:modified xsi:type="dcterms:W3CDTF">2023-08-25T15:48:16Z</dcterms:modified>
</cp:coreProperties>
</file>