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I:\Confidential Financial Statements\CFS 2024\"/>
    </mc:Choice>
  </mc:AlternateContent>
  <xr:revisionPtr revIDLastSave="0" documentId="13_ncr:1_{F28BAB21-5E99-47F2-9614-B774441B18DA}" xr6:coauthVersionLast="47" xr6:coauthVersionMax="47" xr10:uidLastSave="{00000000-0000-0000-0000-000000000000}"/>
  <bookViews>
    <workbookView xWindow="-120" yWindow="-120" windowWidth="29040" windowHeight="15720" tabRatio="697" xr2:uid="{00000000-000D-0000-FFFF-FFFF00000000}"/>
  </bookViews>
  <sheets>
    <sheet name="Helpful Infomation" sheetId="8" r:id="rId1"/>
    <sheet name="Parish Info" sheetId="19" state="hidden" r:id="rId2"/>
    <sheet name="Data Entry" sheetId="2" r:id="rId3"/>
    <sheet name="COVID-19" sheetId="14" r:id="rId4"/>
    <sheet name="Restricted &amp; Debt Recon" sheetId="13" r:id="rId5"/>
    <sheet name="Explanations" sheetId="7" r:id="rId6"/>
    <sheet name="Balance Sheet" sheetId="15" r:id="rId7"/>
    <sheet name="P&amp;L" sheetId="21" r:id="rId8"/>
    <sheet name="School" sheetId="6" r:id="rId9"/>
    <sheet name="Assessment" sheetId="5" r:id="rId10"/>
    <sheet name="Cover Letter" sheetId="12" r:id="rId11"/>
  </sheets>
  <definedNames>
    <definedName name="_Hlt45439745" localSheetId="0">'Helpful Infomation'!#REF!</definedName>
    <definedName name="_xlnm.Print_Area" localSheetId="6">'Balance Sheet'!$A$1:$K$46</definedName>
    <definedName name="_xlnm.Print_Area" localSheetId="10">'Cover Letter'!$A$1:$H$42</definedName>
    <definedName name="_xlnm.Print_Area" localSheetId="3">'COVID-19'!$A$1:$G$53</definedName>
    <definedName name="_xlnm.Print_Area" localSheetId="2">'Data Entry'!$A$1:$P$236</definedName>
    <definedName name="_xlnm.Print_Area" localSheetId="5">Explanations!$A$1:$G$56</definedName>
    <definedName name="_xlnm.Print_Area" localSheetId="0">'Helpful Infomation'!$C$1:$C$89</definedName>
    <definedName name="_xlnm.Print_Area" localSheetId="7">'P&amp;L'!$A$1:$O$58</definedName>
    <definedName name="_xlnm.Print_Area" localSheetId="4">'Restricted &amp; Debt Recon'!$A$1:$AA$43</definedName>
    <definedName name="_xlnm.Print_Area" localSheetId="8">School!$A$1:$J$40</definedName>
    <definedName name="_xlnm.Print_Titles" localSheetId="2">'Data Entry'!$10:$11</definedName>
    <definedName name="Schools">'Data Entry'!$H$3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2" l="1"/>
  <c r="G3" i="2"/>
  <c r="C3" i="2"/>
  <c r="C2" i="2"/>
  <c r="E38" i="7" l="1"/>
  <c r="E37" i="7"/>
  <c r="E36" i="7"/>
  <c r="E35" i="7"/>
  <c r="E34" i="7"/>
  <c r="E33" i="7"/>
  <c r="E32" i="7"/>
  <c r="E31" i="7"/>
  <c r="E30" i="7"/>
  <c r="E29" i="7"/>
  <c r="E28" i="7"/>
  <c r="E27" i="7"/>
  <c r="E26" i="7"/>
  <c r="E25" i="7"/>
  <c r="E24" i="7"/>
  <c r="E21" i="7"/>
  <c r="E20" i="7"/>
  <c r="C33" i="7"/>
  <c r="C32" i="7"/>
  <c r="C31" i="7"/>
  <c r="C30" i="7"/>
  <c r="C29" i="7"/>
  <c r="C28" i="7"/>
  <c r="C27" i="7"/>
  <c r="C26" i="7"/>
  <c r="C25" i="7"/>
  <c r="C24" i="7"/>
  <c r="C22" i="7"/>
  <c r="C20" i="7"/>
  <c r="F24" i="13" l="1"/>
  <c r="F25" i="13" s="1"/>
  <c r="F23" i="13"/>
  <c r="F22" i="13"/>
  <c r="F21" i="13"/>
  <c r="F20" i="13"/>
  <c r="F17" i="13"/>
  <c r="F18" i="13"/>
  <c r="F19" i="13"/>
  <c r="F16" i="13"/>
  <c r="G21" i="13"/>
  <c r="G23" i="13" s="1"/>
  <c r="G25" i="13" s="1"/>
  <c r="P23" i="13"/>
  <c r="P25" i="13" s="1"/>
  <c r="R21" i="13"/>
  <c r="R23" i="13" s="1"/>
  <c r="R25" i="13" s="1"/>
  <c r="Q21" i="13"/>
  <c r="Q23" i="13" s="1"/>
  <c r="Q25" i="13" s="1"/>
  <c r="P21" i="13"/>
  <c r="O21" i="13"/>
  <c r="O23" i="13" s="1"/>
  <c r="O25" i="13" s="1"/>
  <c r="L23" i="13"/>
  <c r="L25" i="13" s="1"/>
  <c r="K23" i="13"/>
  <c r="K25" i="13" s="1"/>
  <c r="J23" i="13"/>
  <c r="J25" i="13" s="1"/>
  <c r="N21" i="13"/>
  <c r="N23" i="13" s="1"/>
  <c r="N25" i="13" s="1"/>
  <c r="M21" i="13"/>
  <c r="M23" i="13" s="1"/>
  <c r="M25" i="13" s="1"/>
  <c r="L21" i="13"/>
  <c r="K21" i="13"/>
  <c r="J21" i="13"/>
  <c r="D7" i="12"/>
  <c r="D6" i="12"/>
  <c r="D4" i="12"/>
  <c r="G15" i="21"/>
  <c r="H15" i="5"/>
  <c r="D55" i="13"/>
  <c r="D54" i="13"/>
  <c r="D53" i="13"/>
  <c r="Z24" i="13"/>
  <c r="Y20" i="13"/>
  <c r="Y19" i="13"/>
  <c r="Y18" i="13"/>
  <c r="Y17" i="13"/>
  <c r="X24" i="13"/>
  <c r="X22" i="13"/>
  <c r="X20" i="13"/>
  <c r="X19" i="13"/>
  <c r="X18" i="13"/>
  <c r="X17" i="13"/>
  <c r="I21" i="13"/>
  <c r="S21" i="13"/>
  <c r="T21" i="13"/>
  <c r="U21" i="13"/>
  <c r="V21" i="13"/>
  <c r="W21" i="13"/>
  <c r="H21" i="13"/>
  <c r="E20" i="13"/>
  <c r="I21" i="21"/>
  <c r="C18" i="13"/>
  <c r="C17" i="13"/>
  <c r="X21" i="13" l="1"/>
  <c r="X23" i="13" s="1"/>
  <c r="X25" i="13" s="1"/>
  <c r="B19" i="14"/>
  <c r="D56" i="13"/>
  <c r="C21" i="7"/>
  <c r="E22" i="7"/>
  <c r="G44" i="21"/>
  <c r="C23" i="7"/>
  <c r="C38" i="7"/>
  <c r="C37" i="7"/>
  <c r="C36" i="7"/>
  <c r="C35" i="7"/>
  <c r="C34" i="7"/>
  <c r="I17" i="21"/>
  <c r="M57" i="21"/>
  <c r="M56" i="21"/>
  <c r="K57" i="21"/>
  <c r="K56" i="21"/>
  <c r="I57" i="21"/>
  <c r="I56" i="21"/>
  <c r="G57" i="21"/>
  <c r="G56" i="21"/>
  <c r="I50" i="21" l="1"/>
  <c r="M49" i="21"/>
  <c r="K49" i="21"/>
  <c r="I49" i="21"/>
  <c r="G49" i="21"/>
  <c r="G48" i="21"/>
  <c r="M47" i="21"/>
  <c r="K47" i="21"/>
  <c r="I47" i="21"/>
  <c r="G47" i="21"/>
  <c r="I43" i="21"/>
  <c r="G42" i="21"/>
  <c r="G41" i="21"/>
  <c r="G40" i="21"/>
  <c r="G39" i="21"/>
  <c r="D132" i="2"/>
  <c r="C132" i="2"/>
  <c r="P130" i="2"/>
  <c r="P129" i="2"/>
  <c r="M34" i="21"/>
  <c r="K34" i="21"/>
  <c r="I34" i="21"/>
  <c r="G34" i="21"/>
  <c r="M33" i="21"/>
  <c r="K33" i="21"/>
  <c r="I33" i="21"/>
  <c r="G33" i="21"/>
  <c r="M32" i="21"/>
  <c r="K32" i="21"/>
  <c r="I32" i="21"/>
  <c r="G32" i="21"/>
  <c r="M31" i="21"/>
  <c r="K31" i="21"/>
  <c r="I31" i="21"/>
  <c r="G31" i="21"/>
  <c r="M30" i="21"/>
  <c r="K30" i="21"/>
  <c r="I30" i="21"/>
  <c r="G30" i="21"/>
  <c r="M28" i="21"/>
  <c r="K28" i="21"/>
  <c r="I28" i="21"/>
  <c r="G28" i="21"/>
  <c r="M27" i="21"/>
  <c r="K27" i="21"/>
  <c r="I27" i="21"/>
  <c r="G27" i="21"/>
  <c r="O22" i="21"/>
  <c r="O24" i="21" s="1"/>
  <c r="O53" i="21" s="1"/>
  <c r="O58" i="21" s="1"/>
  <c r="M21" i="21"/>
  <c r="K21" i="21"/>
  <c r="G17" i="21"/>
  <c r="I16" i="21"/>
  <c r="M15" i="21"/>
  <c r="K15" i="21"/>
  <c r="I15" i="21"/>
  <c r="P113" i="2"/>
  <c r="O13" i="21"/>
  <c r="M13" i="21"/>
  <c r="K13" i="21"/>
  <c r="I13" i="21"/>
  <c r="O1" i="21"/>
  <c r="A7" i="21"/>
  <c r="E19" i="13" l="1"/>
  <c r="Z19" i="13"/>
  <c r="M24" i="21"/>
  <c r="G51" i="21"/>
  <c r="K51" i="21"/>
  <c r="M51" i="21"/>
  <c r="I44" i="21"/>
  <c r="I51" i="21"/>
  <c r="K24" i="21"/>
  <c r="I29" i="21"/>
  <c r="I35" i="21" s="1"/>
  <c r="E18" i="13" s="1"/>
  <c r="K29" i="21"/>
  <c r="K35" i="21" s="1"/>
  <c r="I24" i="21"/>
  <c r="E17" i="13" s="1"/>
  <c r="G29" i="21"/>
  <c r="G35" i="21" s="1"/>
  <c r="M29" i="21"/>
  <c r="M35" i="21" s="1"/>
  <c r="M53" i="21" s="1"/>
  <c r="M58" i="21" s="1"/>
  <c r="D16" i="13"/>
  <c r="D5" i="12"/>
  <c r="G1" i="14"/>
  <c r="I19" i="15"/>
  <c r="E21" i="13" l="1"/>
  <c r="B3" i="15"/>
  <c r="A2" i="21"/>
  <c r="B4" i="15"/>
  <c r="A3" i="21"/>
  <c r="D17" i="13"/>
  <c r="I53" i="21"/>
  <c r="K53" i="21"/>
  <c r="K58" i="21" s="1"/>
  <c r="H23" i="13"/>
  <c r="H25" i="13" s="1"/>
  <c r="I23" i="13"/>
  <c r="I25" i="13" s="1"/>
  <c r="S23" i="13"/>
  <c r="S25" i="13" s="1"/>
  <c r="T23" i="13"/>
  <c r="T25" i="13" s="1"/>
  <c r="U23" i="13"/>
  <c r="U25" i="13" s="1"/>
  <c r="V23" i="13"/>
  <c r="V25" i="13" s="1"/>
  <c r="W23" i="13"/>
  <c r="W25" i="13" s="1"/>
  <c r="I58" i="21" l="1"/>
  <c r="D52" i="13"/>
  <c r="E7" i="5"/>
  <c r="J17" i="15" l="1"/>
  <c r="I44" i="15" l="1"/>
  <c r="I42" i="15"/>
  <c r="D81" i="2"/>
  <c r="E81" i="2"/>
  <c r="F81" i="2"/>
  <c r="G81" i="2"/>
  <c r="H81" i="2"/>
  <c r="I81" i="2"/>
  <c r="J81" i="2"/>
  <c r="K81" i="2"/>
  <c r="L81" i="2"/>
  <c r="M81" i="2"/>
  <c r="N81" i="2"/>
  <c r="O81" i="2"/>
  <c r="C81" i="2"/>
  <c r="K59" i="2"/>
  <c r="K89" i="2"/>
  <c r="L59" i="2"/>
  <c r="L98" i="2" s="1"/>
  <c r="L100" i="2" s="1"/>
  <c r="O59" i="2"/>
  <c r="P95" i="2"/>
  <c r="I14" i="15"/>
  <c r="I13" i="15"/>
  <c r="I12" i="15"/>
  <c r="P64" i="2"/>
  <c r="P71" i="2"/>
  <c r="J2" i="15"/>
  <c r="B8" i="15"/>
  <c r="N59" i="2"/>
  <c r="M59" i="2"/>
  <c r="J59" i="2"/>
  <c r="I59" i="2"/>
  <c r="H59" i="2"/>
  <c r="G59" i="2"/>
  <c r="F59" i="2"/>
  <c r="E59" i="2"/>
  <c r="D59" i="2"/>
  <c r="C59" i="2"/>
  <c r="J15" i="15" l="1"/>
  <c r="I26" i="15"/>
  <c r="L103" i="2"/>
  <c r="J29" i="6"/>
  <c r="O89" i="2"/>
  <c r="O91" i="2" s="1"/>
  <c r="B3" i="6"/>
  <c r="A3" i="7"/>
  <c r="Y22" i="13"/>
  <c r="B3" i="13"/>
  <c r="A3" i="14"/>
  <c r="O124" i="2"/>
  <c r="N124" i="2"/>
  <c r="M124" i="2"/>
  <c r="L124" i="2"/>
  <c r="K124" i="2"/>
  <c r="J124" i="2"/>
  <c r="O132" i="2"/>
  <c r="N132" i="2"/>
  <c r="M132" i="2"/>
  <c r="L132" i="2"/>
  <c r="K132" i="2"/>
  <c r="J132" i="2"/>
  <c r="F124" i="2"/>
  <c r="C228" i="2"/>
  <c r="N228" i="2"/>
  <c r="N206" i="2"/>
  <c r="N193" i="2"/>
  <c r="N180" i="2"/>
  <c r="N162" i="2"/>
  <c r="N156" i="2"/>
  <c r="N89" i="2"/>
  <c r="N97" i="2"/>
  <c r="D228" i="2"/>
  <c r="E228" i="2"/>
  <c r="F228" i="2"/>
  <c r="G228" i="2"/>
  <c r="H228" i="2"/>
  <c r="I228" i="2"/>
  <c r="J228" i="2"/>
  <c r="K228" i="2"/>
  <c r="L228" i="2"/>
  <c r="M228" i="2"/>
  <c r="O228" i="2"/>
  <c r="D206" i="2"/>
  <c r="E206" i="2"/>
  <c r="F206" i="2"/>
  <c r="G206" i="2"/>
  <c r="H206" i="2"/>
  <c r="I206" i="2"/>
  <c r="J206" i="2"/>
  <c r="K206" i="2"/>
  <c r="L206" i="2"/>
  <c r="M206" i="2"/>
  <c r="O206" i="2"/>
  <c r="C206" i="2"/>
  <c r="D193" i="2"/>
  <c r="E193" i="2"/>
  <c r="F193" i="2"/>
  <c r="G193" i="2"/>
  <c r="H193" i="2"/>
  <c r="I193" i="2"/>
  <c r="J193" i="2"/>
  <c r="K193" i="2"/>
  <c r="L193" i="2"/>
  <c r="M193" i="2"/>
  <c r="O193" i="2"/>
  <c r="C193" i="2"/>
  <c r="D180" i="2"/>
  <c r="E180" i="2"/>
  <c r="F180" i="2"/>
  <c r="G180" i="2"/>
  <c r="H180" i="2"/>
  <c r="I180" i="2"/>
  <c r="J180" i="2"/>
  <c r="K180" i="2"/>
  <c r="L180" i="2"/>
  <c r="M180" i="2"/>
  <c r="O180" i="2"/>
  <c r="C180" i="2"/>
  <c r="D162" i="2"/>
  <c r="E162" i="2"/>
  <c r="F162" i="2"/>
  <c r="G162" i="2"/>
  <c r="H162" i="2"/>
  <c r="I162" i="2"/>
  <c r="J162" i="2"/>
  <c r="K162" i="2"/>
  <c r="L162" i="2"/>
  <c r="M162" i="2"/>
  <c r="O162" i="2"/>
  <c r="C162" i="2"/>
  <c r="D156" i="2"/>
  <c r="E156" i="2"/>
  <c r="F156" i="2"/>
  <c r="G156" i="2"/>
  <c r="H156" i="2"/>
  <c r="I156" i="2"/>
  <c r="J156" i="2"/>
  <c r="K156" i="2"/>
  <c r="L156" i="2"/>
  <c r="M156" i="2"/>
  <c r="O156" i="2"/>
  <c r="C156" i="2"/>
  <c r="E132" i="2"/>
  <c r="F132" i="2"/>
  <c r="G132" i="2"/>
  <c r="H132" i="2"/>
  <c r="I132" i="2"/>
  <c r="D124" i="2"/>
  <c r="E124" i="2"/>
  <c r="G124" i="2"/>
  <c r="H124" i="2"/>
  <c r="I124" i="2"/>
  <c r="C124" i="2"/>
  <c r="P150" i="2"/>
  <c r="P120" i="2"/>
  <c r="P56" i="2"/>
  <c r="P234" i="2"/>
  <c r="P233" i="2"/>
  <c r="P209" i="2"/>
  <c r="P210" i="2"/>
  <c r="P211" i="2"/>
  <c r="P212" i="2"/>
  <c r="P213" i="2"/>
  <c r="P214" i="2"/>
  <c r="P215" i="2"/>
  <c r="P216" i="2"/>
  <c r="P217" i="2"/>
  <c r="P218" i="2"/>
  <c r="P219" i="2"/>
  <c r="P220" i="2"/>
  <c r="P221" i="2"/>
  <c r="P222" i="2"/>
  <c r="P223" i="2"/>
  <c r="P224" i="2"/>
  <c r="P225" i="2"/>
  <c r="P226" i="2"/>
  <c r="P227" i="2"/>
  <c r="P208" i="2"/>
  <c r="P196" i="2"/>
  <c r="P197" i="2"/>
  <c r="P198" i="2"/>
  <c r="P199" i="2"/>
  <c r="P200" i="2"/>
  <c r="P201" i="2"/>
  <c r="P202" i="2"/>
  <c r="P203" i="2"/>
  <c r="P204" i="2"/>
  <c r="P205" i="2"/>
  <c r="P195" i="2"/>
  <c r="P183" i="2"/>
  <c r="P184" i="2"/>
  <c r="P185" i="2"/>
  <c r="P186" i="2"/>
  <c r="P187" i="2"/>
  <c r="P188" i="2"/>
  <c r="P189" i="2"/>
  <c r="P190" i="2"/>
  <c r="P191" i="2"/>
  <c r="P192" i="2"/>
  <c r="P182" i="2"/>
  <c r="P170" i="2"/>
  <c r="P171" i="2"/>
  <c r="P172" i="2"/>
  <c r="P173" i="2"/>
  <c r="P174" i="2"/>
  <c r="P175" i="2"/>
  <c r="P176" i="2"/>
  <c r="P177" i="2"/>
  <c r="P178" i="2"/>
  <c r="P179" i="2"/>
  <c r="P169" i="2"/>
  <c r="P159" i="2"/>
  <c r="P160" i="2"/>
  <c r="P161" i="2"/>
  <c r="P158" i="2"/>
  <c r="P141" i="2"/>
  <c r="P142" i="2"/>
  <c r="P143" i="2"/>
  <c r="P144" i="2"/>
  <c r="P145" i="2"/>
  <c r="P146" i="2"/>
  <c r="P147" i="2"/>
  <c r="P148" i="2"/>
  <c r="P149" i="2"/>
  <c r="P151" i="2"/>
  <c r="P152" i="2"/>
  <c r="Z17" i="13" s="1"/>
  <c r="Z21" i="13" s="1"/>
  <c r="Z23" i="13" s="1"/>
  <c r="P153" i="2"/>
  <c r="P154" i="2"/>
  <c r="P155" i="2"/>
  <c r="P140" i="2"/>
  <c r="P138" i="2"/>
  <c r="P137" i="2"/>
  <c r="P135" i="2"/>
  <c r="P134" i="2"/>
  <c r="G19" i="21" s="1"/>
  <c r="P127" i="2"/>
  <c r="P128" i="2"/>
  <c r="P131" i="2"/>
  <c r="P126" i="2"/>
  <c r="P114" i="2"/>
  <c r="G14" i="21" s="1"/>
  <c r="P115" i="2"/>
  <c r="P116" i="2"/>
  <c r="P117" i="2"/>
  <c r="P118" i="2"/>
  <c r="P119" i="2"/>
  <c r="P121" i="2"/>
  <c r="P122" i="2"/>
  <c r="P123" i="2"/>
  <c r="P104" i="2"/>
  <c r="P94" i="2"/>
  <c r="P85" i="2"/>
  <c r="P86" i="2"/>
  <c r="P87" i="2"/>
  <c r="P84" i="2"/>
  <c r="P79" i="2"/>
  <c r="P78" i="2"/>
  <c r="P75" i="2"/>
  <c r="P74" i="2"/>
  <c r="P65" i="2"/>
  <c r="P66" i="2"/>
  <c r="P67" i="2"/>
  <c r="P68" i="2"/>
  <c r="P69" i="2"/>
  <c r="P70" i="2"/>
  <c r="P63" i="2"/>
  <c r="P53" i="2"/>
  <c r="P54" i="2"/>
  <c r="P55" i="2"/>
  <c r="P57" i="2"/>
  <c r="P52" i="2"/>
  <c r="P44" i="2"/>
  <c r="P45" i="2"/>
  <c r="P46" i="2"/>
  <c r="P47" i="2"/>
  <c r="P48" i="2"/>
  <c r="P49" i="2"/>
  <c r="P43" i="2"/>
  <c r="P39" i="2"/>
  <c r="P40" i="2"/>
  <c r="P38" i="2"/>
  <c r="P33" i="2"/>
  <c r="P34" i="2"/>
  <c r="P35" i="2"/>
  <c r="P32" i="2"/>
  <c r="P27" i="2"/>
  <c r="P28" i="2"/>
  <c r="P29" i="2"/>
  <c r="P26" i="2"/>
  <c r="P21" i="2"/>
  <c r="P22" i="2"/>
  <c r="P23" i="2"/>
  <c r="P20" i="2"/>
  <c r="P15" i="2"/>
  <c r="D13" i="15" s="1"/>
  <c r="P16" i="2"/>
  <c r="P17" i="2"/>
  <c r="P14" i="2"/>
  <c r="D12" i="15" s="1"/>
  <c r="Z1" i="13"/>
  <c r="A7" i="14"/>
  <c r="A2" i="14"/>
  <c r="P235" i="2"/>
  <c r="E22" i="13"/>
  <c r="D22" i="13" s="1"/>
  <c r="C22" i="13"/>
  <c r="B7" i="13"/>
  <c r="B2" i="13"/>
  <c r="J39" i="6"/>
  <c r="D20" i="13"/>
  <c r="G105" i="2"/>
  <c r="G100" i="2"/>
  <c r="D105" i="2"/>
  <c r="D100" i="2"/>
  <c r="E105" i="2"/>
  <c r="E100" i="2"/>
  <c r="F105" i="2"/>
  <c r="F100" i="2"/>
  <c r="H105" i="2"/>
  <c r="H100" i="2"/>
  <c r="I105" i="2"/>
  <c r="I100" i="2"/>
  <c r="J105" i="2"/>
  <c r="J100" i="2"/>
  <c r="C105" i="2"/>
  <c r="C100" i="2"/>
  <c r="J18" i="6"/>
  <c r="M96" i="2"/>
  <c r="M89" i="2"/>
  <c r="C21" i="13"/>
  <c r="G1" i="7"/>
  <c r="A2" i="7"/>
  <c r="A7" i="7"/>
  <c r="E4" i="5"/>
  <c r="J4" i="5"/>
  <c r="E5" i="5"/>
  <c r="E6" i="5"/>
  <c r="E8" i="5"/>
  <c r="I1" i="6"/>
  <c r="B2" i="6"/>
  <c r="B8" i="6"/>
  <c r="J14" i="6"/>
  <c r="J15" i="6"/>
  <c r="H19" i="5" s="1"/>
  <c r="I22" i="5" s="1"/>
  <c r="J16" i="6"/>
  <c r="J17" i="6"/>
  <c r="J19" i="6"/>
  <c r="J26" i="6"/>
  <c r="J27" i="6"/>
  <c r="J31" i="6"/>
  <c r="J32" i="6"/>
  <c r="J33" i="6"/>
  <c r="C89" i="2"/>
  <c r="D89" i="2"/>
  <c r="E89" i="2"/>
  <c r="F89" i="2"/>
  <c r="G89" i="2"/>
  <c r="H89" i="2"/>
  <c r="I89" i="2"/>
  <c r="J89" i="2"/>
  <c r="L89" i="2"/>
  <c r="L91" i="2" s="1"/>
  <c r="G21" i="21" l="1"/>
  <c r="P132" i="2"/>
  <c r="G18" i="21" s="1"/>
  <c r="G24" i="21" s="1"/>
  <c r="P124" i="2"/>
  <c r="G20" i="21"/>
  <c r="G23" i="21"/>
  <c r="I20" i="15"/>
  <c r="J21" i="15" s="1"/>
  <c r="C13" i="12" s="1"/>
  <c r="D57" i="13"/>
  <c r="D58" i="13"/>
  <c r="C23" i="13"/>
  <c r="E22" i="15"/>
  <c r="D36" i="15"/>
  <c r="D37" i="15"/>
  <c r="P81" i="2"/>
  <c r="I33" i="15"/>
  <c r="D40" i="15"/>
  <c r="D41" i="15"/>
  <c r="D19" i="15"/>
  <c r="D25" i="15"/>
  <c r="D14" i="15"/>
  <c r="D26" i="15"/>
  <c r="D15" i="15"/>
  <c r="D27" i="15"/>
  <c r="E30" i="15"/>
  <c r="D18" i="15"/>
  <c r="E23" i="15"/>
  <c r="P59" i="2"/>
  <c r="G91" i="2"/>
  <c r="K91" i="2"/>
  <c r="K99" i="2" s="1"/>
  <c r="I91" i="2"/>
  <c r="G230" i="2"/>
  <c r="E91" i="2"/>
  <c r="C230" i="2"/>
  <c r="C91" i="2"/>
  <c r="P105" i="2"/>
  <c r="I103" i="2"/>
  <c r="I106" i="2" s="1"/>
  <c r="D103" i="2"/>
  <c r="D106" i="2" s="1"/>
  <c r="I230" i="2"/>
  <c r="P89" i="2"/>
  <c r="D91" i="2"/>
  <c r="C103" i="2"/>
  <c r="J28" i="6"/>
  <c r="J30" i="6" s="1"/>
  <c r="J35" i="6" s="1"/>
  <c r="J40" i="6" s="1"/>
  <c r="H91" i="2"/>
  <c r="H164" i="2"/>
  <c r="O230" i="2"/>
  <c r="J230" i="2"/>
  <c r="M230" i="2"/>
  <c r="E230" i="2"/>
  <c r="L164" i="2"/>
  <c r="F103" i="2"/>
  <c r="F106" i="2" s="1"/>
  <c r="L108" i="2"/>
  <c r="G103" i="2"/>
  <c r="G106" i="2" s="1"/>
  <c r="G164" i="2"/>
  <c r="N100" i="2"/>
  <c r="P97" i="2"/>
  <c r="E103" i="2"/>
  <c r="E106" i="2" s="1"/>
  <c r="C164" i="2"/>
  <c r="F164" i="2"/>
  <c r="P228" i="2"/>
  <c r="P156" i="2"/>
  <c r="D230" i="2"/>
  <c r="H230" i="2"/>
  <c r="J91" i="2"/>
  <c r="D18" i="13"/>
  <c r="F230" i="2"/>
  <c r="P206" i="2"/>
  <c r="N91" i="2"/>
  <c r="K164" i="2"/>
  <c r="M164" i="2"/>
  <c r="J103" i="2"/>
  <c r="J106" i="2" s="1"/>
  <c r="H103" i="2"/>
  <c r="H106" i="2" s="1"/>
  <c r="I164" i="2"/>
  <c r="P162" i="2"/>
  <c r="L230" i="2"/>
  <c r="N164" i="2"/>
  <c r="D19" i="13"/>
  <c r="F91" i="2"/>
  <c r="J164" i="2"/>
  <c r="K230" i="2"/>
  <c r="P180" i="2"/>
  <c r="J21" i="6"/>
  <c r="M91" i="2"/>
  <c r="E164" i="2"/>
  <c r="D164" i="2"/>
  <c r="N230" i="2"/>
  <c r="O164" i="2"/>
  <c r="O100" i="2"/>
  <c r="O108" i="2" s="1"/>
  <c r="P98" i="2"/>
  <c r="M100" i="2"/>
  <c r="P96" i="2"/>
  <c r="I27" i="15" s="1"/>
  <c r="P193" i="2"/>
  <c r="I11" i="5" l="1"/>
  <c r="I25" i="5" s="1"/>
  <c r="I34" i="5" s="1"/>
  <c r="G36" i="21"/>
  <c r="D21" i="13"/>
  <c r="D23" i="13" s="1"/>
  <c r="N103" i="2"/>
  <c r="E23" i="13"/>
  <c r="D66" i="13"/>
  <c r="D67" i="13" s="1"/>
  <c r="D59" i="13" s="1"/>
  <c r="E42" i="15"/>
  <c r="E38" i="15"/>
  <c r="I28" i="15"/>
  <c r="Y24" i="13" s="1"/>
  <c r="E23" i="7" s="1"/>
  <c r="A17" i="7" s="1"/>
  <c r="C106" i="2"/>
  <c r="P106" i="2" s="1"/>
  <c r="I34" i="15"/>
  <c r="E20" i="15"/>
  <c r="I29" i="15"/>
  <c r="E24" i="13" s="1"/>
  <c r="P99" i="2"/>
  <c r="I25" i="15"/>
  <c r="C24" i="13" s="1"/>
  <c r="K100" i="2"/>
  <c r="K103" i="2" s="1"/>
  <c r="E16" i="15"/>
  <c r="E28" i="15"/>
  <c r="G108" i="2"/>
  <c r="H108" i="2"/>
  <c r="I108" i="2"/>
  <c r="E108" i="2"/>
  <c r="D108" i="2"/>
  <c r="F108" i="2"/>
  <c r="J108" i="2"/>
  <c r="P164" i="2"/>
  <c r="O103" i="2"/>
  <c r="P230" i="2"/>
  <c r="N108" i="2"/>
  <c r="Y21" i="13"/>
  <c r="Y23" i="13" s="1"/>
  <c r="P91" i="2"/>
  <c r="J37" i="6"/>
  <c r="M103" i="2"/>
  <c r="M108" i="2"/>
  <c r="G53" i="21" l="1"/>
  <c r="C14" i="12"/>
  <c r="E25" i="13"/>
  <c r="D24" i="13"/>
  <c r="D25" i="13" s="1"/>
  <c r="Z25" i="13"/>
  <c r="E44" i="15"/>
  <c r="P103" i="2"/>
  <c r="I32" i="15" s="1"/>
  <c r="J35" i="15" s="1"/>
  <c r="C25" i="13"/>
  <c r="C108" i="2"/>
  <c r="Y25" i="13"/>
  <c r="J30" i="15"/>
  <c r="E32" i="15"/>
  <c r="C12" i="12" s="1"/>
  <c r="P100" i="2"/>
  <c r="P108" i="2" s="1"/>
  <c r="K108" i="2"/>
  <c r="P231" i="2"/>
  <c r="P236" i="2" s="1"/>
  <c r="C15" i="12" l="1"/>
  <c r="D51" i="13"/>
  <c r="D60" i="13" s="1"/>
  <c r="G58" i="21"/>
  <c r="B12" i="13"/>
  <c r="J37" i="15"/>
  <c r="D61" i="13" s="1"/>
  <c r="D62" i="13" l="1"/>
  <c r="D63" i="13" s="1"/>
  <c r="J3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Katherine Esterle</author>
    <author>Michael Waddell</author>
    <author>Katie Hoeller</author>
    <author>Denise Montpas</author>
  </authors>
  <commentList>
    <comment ref="B35" authorId="0" shapeId="0" xr:uid="{00000000-0006-0000-0100-000001000000}">
      <text>
        <r>
          <rPr>
            <sz val="9"/>
            <color indexed="81"/>
            <rFont val="Tahoma"/>
            <family val="2"/>
          </rPr>
          <t xml:space="preserve">The cost value your scrip inventory balance on 6/30 should be entered here.
</t>
        </r>
      </text>
    </comment>
    <comment ref="K54" authorId="1" shapeId="0" xr:uid="{0A8C8E4F-6135-4F5B-AA66-18D6885208AD}">
      <text>
        <r>
          <rPr>
            <sz val="9"/>
            <color indexed="81"/>
            <rFont val="Tahoma"/>
            <family val="2"/>
          </rPr>
          <t xml:space="preserve">Cemetery Perpetual Care Funds go here.
</t>
        </r>
      </text>
    </comment>
    <comment ref="B75" authorId="0" shapeId="0" xr:uid="{00000000-0006-0000-0100-000002000000}">
      <text>
        <r>
          <rPr>
            <sz val="9"/>
            <color indexed="81"/>
            <rFont val="Tahoma"/>
            <family val="2"/>
          </rPr>
          <t>Report Current Maturity of Long-Term Debt in the 2700 Long-Term Liability Section</t>
        </r>
      </text>
    </comment>
    <comment ref="B104" authorId="2" shapeId="0" xr:uid="{00000000-0006-0000-0100-000005000000}">
      <text>
        <r>
          <rPr>
            <b/>
            <sz val="10"/>
            <color indexed="81"/>
            <rFont val="Tahoma"/>
            <family val="2"/>
          </rPr>
          <t xml:space="preserve">Parish designated funds are unrestricted net assets that are shown as separate line items on the parish financial statements.  
</t>
        </r>
        <r>
          <rPr>
            <sz val="10"/>
            <color indexed="81"/>
            <rFont val="Tahoma"/>
            <family val="2"/>
          </rPr>
          <t xml:space="preserve">
</t>
        </r>
      </text>
    </comment>
    <comment ref="B105" authorId="2" shapeId="0" xr:uid="{00000000-0006-0000-0100-000006000000}">
      <text>
        <r>
          <rPr>
            <b/>
            <sz val="10"/>
            <color indexed="81"/>
            <rFont val="Tahoma"/>
            <family val="2"/>
          </rPr>
          <t xml:space="preserve">The Fixed Asset Fund Balance is calculated as the total of all fixed assets reported, minus any mortgage liability reported in account code 2720.
 </t>
        </r>
        <r>
          <rPr>
            <sz val="10"/>
            <color indexed="81"/>
            <rFont val="Tahoma"/>
            <family val="2"/>
          </rPr>
          <t xml:space="preserve">
</t>
        </r>
      </text>
    </comment>
    <comment ref="O145" authorId="3" shapeId="0" xr:uid="{00000000-0006-0000-0100-000008000000}">
      <text>
        <r>
          <rPr>
            <b/>
            <sz val="9"/>
            <color indexed="81"/>
            <rFont val="Tahoma"/>
            <family val="2"/>
          </rPr>
          <t>3455.2 may be positive or (negative) depending on whether parish/school is recipient or (provider)</t>
        </r>
      </text>
    </comment>
    <comment ref="O146" authorId="0" shapeId="0" xr:uid="{00000000-0006-0000-0100-000009000000}">
      <text>
        <r>
          <rPr>
            <b/>
            <sz val="9"/>
            <color indexed="81"/>
            <rFont val="Tahoma"/>
            <family val="2"/>
          </rPr>
          <t>3455.3 should be used for any COVID-19 relief received including ERTC.</t>
        </r>
      </text>
    </comment>
    <comment ref="B215" authorId="2" shapeId="0" xr:uid="{00000000-0006-0000-0100-00000A000000}">
      <text>
        <r>
          <rPr>
            <sz val="10"/>
            <color indexed="81"/>
            <rFont val="Tahoma"/>
            <family val="2"/>
          </rPr>
          <t xml:space="preserve">This account is used to report the assessments levied by the Archdiocese of Milwaukee on parishes and schools.  Do not use this line to report subsidies paid to elementary (line 226) or high schools (line 227).
</t>
        </r>
      </text>
    </comment>
    <comment ref="B222" authorId="3" shapeId="0" xr:uid="{00000000-0006-0000-0100-00000B000000}">
      <text>
        <r>
          <rPr>
            <b/>
            <sz val="9"/>
            <color indexed="81"/>
            <rFont val="Tahoma"/>
            <family val="2"/>
          </rPr>
          <t>4770 may be positive or (negative) depending on whether parish/school is (recipient) or provider of funds for shared expenses</t>
        </r>
      </text>
    </comment>
    <comment ref="E226" authorId="0" shapeId="0" xr:uid="{00000000-0006-0000-0100-00000C000000}">
      <text>
        <r>
          <rPr>
            <sz val="9"/>
            <color indexed="81"/>
            <rFont val="Tahoma"/>
            <family val="2"/>
          </rPr>
          <t>Enter the amount of cash support paid to an elementary school when the school's revenue and expenses are not reported as a part of the parish.  If an amount is entered in this field, do not enter other revenue or expenses in this column.</t>
        </r>
      </text>
    </comment>
    <comment ref="J227" authorId="0" shapeId="0" xr:uid="{00000000-0006-0000-0100-00000D000000}">
      <text>
        <r>
          <rPr>
            <sz val="9"/>
            <color indexed="81"/>
            <rFont val="Tahoma"/>
            <family val="2"/>
          </rPr>
          <t xml:space="preserve">Enter the amount paid to High Schools as a part of an agreement to provide a subsidy.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Michael Waddell</author>
    <author>Katherine Esterle</author>
  </authors>
  <commentList>
    <comment ref="N1" authorId="0" shapeId="0" xr:uid="{CCD99199-2EFE-484C-9055-1945A3C296AF}">
      <text>
        <r>
          <rPr>
            <sz val="9"/>
            <color indexed="81"/>
            <rFont val="Tahoma"/>
            <family val="2"/>
          </rPr>
          <t xml:space="preserve">If you need more columns follow these steps.
1. Highlight Column N and X at the same time.
2. Right Click and then click "unhide".
3. Rehide any columns you wont be using by highlighting them and then right clicking on one of them and then click hide.
</t>
        </r>
      </text>
    </comment>
    <comment ref="B16" authorId="1" shapeId="0" xr:uid="{00000000-0006-0000-0300-000001000000}">
      <text>
        <r>
          <rPr>
            <sz val="9"/>
            <color indexed="81"/>
            <rFont val="Tahoma"/>
            <family val="2"/>
          </rPr>
          <t xml:space="preserve">This should be the figure reported on the 2022-23 CFS.
</t>
        </r>
      </text>
    </comment>
    <comment ref="C16" authorId="1" shapeId="0" xr:uid="{00000000-0006-0000-0300-000002000000}">
      <text>
        <r>
          <rPr>
            <sz val="9"/>
            <color indexed="81"/>
            <rFont val="Tahoma"/>
            <family val="2"/>
          </rPr>
          <t xml:space="preserve">This number should be cell I25 on the Balance Sheet of your 2022-2023 CFS.
</t>
        </r>
      </text>
    </comment>
    <comment ref="E16" authorId="1" shapeId="0" xr:uid="{00000000-0006-0000-0300-000003000000}">
      <text>
        <r>
          <rPr>
            <sz val="9"/>
            <color indexed="81"/>
            <rFont val="Tahoma"/>
            <family val="2"/>
          </rPr>
          <t>This number should be cells I26 plus I29 on the Balance Sheet of your 2022-2023 CFS.</t>
        </r>
      </text>
    </comment>
    <comment ref="X16" authorId="1" shapeId="0" xr:uid="{00000000-0006-0000-0300-000004000000}">
      <text>
        <r>
          <rPr>
            <sz val="9"/>
            <color indexed="81"/>
            <rFont val="Tahoma"/>
            <family val="2"/>
          </rPr>
          <t>This number should be from cell I27 on the Balance Sheet of your 2022-2023 CFS.</t>
        </r>
      </text>
    </comment>
    <comment ref="Y16" authorId="0" shapeId="0" xr:uid="{C1135F36-350E-4D52-A412-4CCDBC94E855}">
      <text>
        <r>
          <rPr>
            <sz val="9"/>
            <color indexed="81"/>
            <rFont val="Tahoma"/>
            <family val="2"/>
          </rPr>
          <t xml:space="preserve">This number should be from cell I28 on the Balance Sheet of your 2022-2023 CFS
</t>
        </r>
      </text>
    </comment>
    <comment ref="Z16" authorId="1" shapeId="0" xr:uid="{00000000-0006-0000-0300-000005000000}">
      <text>
        <r>
          <rPr>
            <sz val="9"/>
            <color indexed="81"/>
            <rFont val="Tahoma"/>
            <family val="2"/>
          </rPr>
          <t>This number should be cell E42 on the Balance Sheet of your 2022-2023 CFS.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Michael Waddell</author>
  </authors>
  <commentList>
    <comment ref="A29" authorId="0" shapeId="0" xr:uid="{A6AA16D2-9CB6-4ADE-AC47-F2184E2F459E}">
      <text>
        <r>
          <rPr>
            <sz val="9"/>
            <color indexed="81"/>
            <rFont val="Tahoma"/>
            <family val="2"/>
          </rPr>
          <t xml:space="preserve">If you need more rows due to extra columns on the "Restricted &amp; Debt Recon" tab follow these steps.
1. Highlight row 29 and 39 at the same time.
2. Right Click and then click "unhide".
3. Re-hide any rows not needed- highlight rows not needed and then right clicking on one of them and then click hide.
</t>
        </r>
      </text>
    </comment>
  </commentList>
</comments>
</file>

<file path=xl/sharedStrings.xml><?xml version="1.0" encoding="utf-8"?>
<sst xmlns="http://schemas.openxmlformats.org/spreadsheetml/2006/main" count="1859" uniqueCount="1253">
  <si>
    <t>Building Maintenance Supplies</t>
  </si>
  <si>
    <t>XX-4510</t>
  </si>
  <si>
    <t>Property and Liability Insurance</t>
  </si>
  <si>
    <t>XX-4520</t>
  </si>
  <si>
    <t>Property Taxes</t>
  </si>
  <si>
    <t>XX-4590</t>
  </si>
  <si>
    <t>Other Building Expenses</t>
  </si>
  <si>
    <t>4600 Other Expenses</t>
  </si>
  <si>
    <t>XX-4610</t>
  </si>
  <si>
    <t>Legal and Accounting Fees</t>
  </si>
  <si>
    <t>XX-4620</t>
  </si>
  <si>
    <t>Meeting Expense</t>
  </si>
  <si>
    <t>XX-4630</t>
  </si>
  <si>
    <t>Mileage Reimbursement</t>
  </si>
  <si>
    <t>XX-4640</t>
  </si>
  <si>
    <t>Interest Expense</t>
  </si>
  <si>
    <t>XX-4650</t>
  </si>
  <si>
    <t>Debt Repayment</t>
  </si>
  <si>
    <t>XX-4660</t>
  </si>
  <si>
    <t>XX-4670</t>
  </si>
  <si>
    <t>XX-4680</t>
  </si>
  <si>
    <t>XX-4690</t>
  </si>
  <si>
    <t>XX-4710</t>
  </si>
  <si>
    <t>Bingo Concessions</t>
  </si>
  <si>
    <t>XX-4720</t>
  </si>
  <si>
    <t>Rental Expense</t>
  </si>
  <si>
    <t>XX-4730</t>
  </si>
  <si>
    <t>Dues and Subscriptions</t>
  </si>
  <si>
    <t>XX-4740</t>
  </si>
  <si>
    <t>XX-4750</t>
  </si>
  <si>
    <t>Volunteer Recognition Costs</t>
  </si>
  <si>
    <t>XX-4780</t>
  </si>
  <si>
    <t>Bad Debt Expense</t>
  </si>
  <si>
    <t>XX-4790</t>
  </si>
  <si>
    <t>Other Expense</t>
  </si>
  <si>
    <t>92-4XXX</t>
  </si>
  <si>
    <t>Cemetery Expenditures</t>
  </si>
  <si>
    <t>Consolidated/Collaborative School Support</t>
  </si>
  <si>
    <t>High School Support</t>
  </si>
  <si>
    <t>Unrealized gains on investments</t>
  </si>
  <si>
    <t>Unrealized losses on investments</t>
  </si>
  <si>
    <t>STATEMENT OF RECEIPTS AND DISBURSEMENTS</t>
  </si>
  <si>
    <t>ACTUAL</t>
  </si>
  <si>
    <t>Acct. No.</t>
  </si>
  <si>
    <t>.</t>
  </si>
  <si>
    <t>Tuition and Program Fees ....................................................................</t>
  </si>
  <si>
    <t>Rental Income ...........................................................................................</t>
  </si>
  <si>
    <t xml:space="preserve">3400/3500  </t>
  </si>
  <si>
    <t>4020/4190</t>
  </si>
  <si>
    <t>4000/4190</t>
  </si>
  <si>
    <t>4200/4300</t>
  </si>
  <si>
    <t>Supplies &amp; Purchased Services Costs ...........................................</t>
  </si>
  <si>
    <t>4400/4500</t>
  </si>
  <si>
    <t>Building &amp; Grounds Expenses .......................................................</t>
  </si>
  <si>
    <t xml:space="preserve"> 4600/4700</t>
  </si>
  <si>
    <t>Capital Expenditures</t>
  </si>
  <si>
    <t xml:space="preserve">         Acct.</t>
  </si>
  <si>
    <t xml:space="preserve">         No.</t>
  </si>
  <si>
    <t>Contributions ……………………..............…………..………................</t>
  </si>
  <si>
    <t>Contributed Services  …………………..................................................</t>
  </si>
  <si>
    <t>Other Revenue ……………………….…...................................</t>
  </si>
  <si>
    <t>Fund Raising and Activity Events ........................................................</t>
  </si>
  <si>
    <t>TOTAL OPERATING REVENUES  (Line 1 to 6) .........................................................</t>
  </si>
  <si>
    <t>(Include all allocated expenses such as heat, electricity, janitor, etc.)</t>
  </si>
  <si>
    <t>Instructional Salaries .......................................................................................................</t>
  </si>
  <si>
    <t>All Other Salaries .......................................................................................................</t>
  </si>
  <si>
    <t xml:space="preserve">4020/4190  </t>
  </si>
  <si>
    <t>Total Salary-related Benefits …………...............................................</t>
  </si>
  <si>
    <t xml:space="preserve">4000/4190  </t>
  </si>
  <si>
    <t>Total Salaries and Benefits …………...............................................</t>
  </si>
  <si>
    <t xml:space="preserve">4200/4300  </t>
  </si>
  <si>
    <t xml:space="preserve">4400/4500  </t>
  </si>
  <si>
    <t xml:space="preserve">4600/4700  </t>
  </si>
  <si>
    <r>
      <t xml:space="preserve">Total deductions from gross receipts </t>
    </r>
    <r>
      <rPr>
        <sz val="8"/>
        <rFont val="Arial"/>
        <family val="2"/>
      </rPr>
      <t>(line 2 plus line 3)</t>
    </r>
    <r>
      <rPr>
        <sz val="11"/>
        <rFont val="Arial"/>
        <family val="2"/>
      </rPr>
      <t>…………………</t>
    </r>
  </si>
  <si>
    <r>
      <t xml:space="preserve">Net assessable income </t>
    </r>
    <r>
      <rPr>
        <sz val="8"/>
        <rFont val="Arial"/>
        <family val="2"/>
      </rPr>
      <t>(line 1 minus line 4)</t>
    </r>
    <r>
      <rPr>
        <sz val="11"/>
        <rFont val="Arial"/>
        <family val="2"/>
      </rPr>
      <t>……………..</t>
    </r>
  </si>
  <si>
    <t>Other Expenses (excluding 4650 and 4690) …..........................</t>
  </si>
  <si>
    <t>NET PARISH SUPPORT(Line 7 - Line 16) ...................................................</t>
  </si>
  <si>
    <t>COST PER STUDENT……………………………………………………………..</t>
  </si>
  <si>
    <t>ARCHDIOCESAN ASSESSMENT FORM</t>
  </si>
  <si>
    <t>PARISH:</t>
  </si>
  <si>
    <t>PERSON PREPARING THIS REPORT:</t>
  </si>
  <si>
    <t>1.</t>
  </si>
  <si>
    <t>3.</t>
  </si>
  <si>
    <t xml:space="preserve">   (from Balance Sheet Long-Term Liabilities)</t>
  </si>
  <si>
    <t>5.</t>
  </si>
  <si>
    <t>…………………..</t>
  </si>
  <si>
    <t xml:space="preserve">This is the preliminary calculation of your Archdiocesan Assessment </t>
  </si>
  <si>
    <t xml:space="preserve">amount due.  Payments are due in quarterly installments on </t>
  </si>
  <si>
    <t>Revenues</t>
  </si>
  <si>
    <t>EXPLANATION OF RESTRICTED FUNDS</t>
  </si>
  <si>
    <t xml:space="preserve">IF YOUR BALANCE SHEET SHOWS A DOLLAR AMOUNT ON THE LINE LABELED </t>
  </si>
  <si>
    <t>INVESTMENTS-RESTRICTED, YOU MUST COMPLETE THIS FORM.</t>
  </si>
  <si>
    <t>Name of Fund</t>
  </si>
  <si>
    <t>Year End Value</t>
  </si>
  <si>
    <t xml:space="preserve">Cemetery </t>
  </si>
  <si>
    <t>TOTAL OPERATING EXPENSES (Line 8 to 15) ..........................................................</t>
  </si>
  <si>
    <t>Depreciation Expense</t>
  </si>
  <si>
    <t>Total Salaries (Line 8 + Line 9).................................................................</t>
  </si>
  <si>
    <t>Restricted Funds</t>
  </si>
  <si>
    <t>ALL ENTRIES MADE ON THIS WORKSHEET</t>
  </si>
  <si>
    <t>MAP PARISH ACCOUNTING CODES TO THE ARCHDIOCESAN STANDARD ACCOUNTS BELOW</t>
  </si>
  <si>
    <t>Confidential Financial Statement</t>
  </si>
  <si>
    <t>General Information</t>
  </si>
  <si>
    <t>Balance Sheet Information</t>
  </si>
  <si>
    <t>All sources of income are reported on the CFS, including but not limited to:  envelope contributions, offertory collections, collections for others, memorials, gifts, bequests, capital campaign and debt reduction appeals, vigil lights, tuition and fees.  Fundraising income is reported net of expenses directly associated with the activity.</t>
  </si>
  <si>
    <t>Expenses</t>
  </si>
  <si>
    <t>Submitting the Report</t>
  </si>
  <si>
    <r>
      <t xml:space="preserve">Expenses are entered by ministry in columns C through J.  In order to provide meaningful comparative information, parishes are strongly encouraged to provide detail by ministry department.  Parishes with schools </t>
    </r>
    <r>
      <rPr>
        <u/>
        <sz val="12"/>
        <rFont val="Tahoma"/>
        <family val="2"/>
      </rPr>
      <t>must</t>
    </r>
    <r>
      <rPr>
        <sz val="12"/>
        <rFont val="Tahoma"/>
        <family val="2"/>
      </rPr>
      <t xml:space="preserve"> report at least a breakdown between parish and school.</t>
    </r>
  </si>
  <si>
    <t>NET:</t>
  </si>
  <si>
    <t>NET INCL OTHER:</t>
  </si>
  <si>
    <t>Operating</t>
  </si>
  <si>
    <t>Restricted</t>
  </si>
  <si>
    <t xml:space="preserve">If the parish rents space to a consolidated or collaborative school that operates as a separate entity, no expenses are allocated to the school ministry.  All expenses related to the building and its maintenance are expenses of the parish. </t>
  </si>
  <si>
    <t>2.</t>
  </si>
  <si>
    <t>4.</t>
  </si>
  <si>
    <t xml:space="preserve">6. </t>
  </si>
  <si>
    <t>Rel Ed:</t>
  </si>
  <si>
    <t>If you must enter more than one amount in a cell (e.g., several parish accounts map to one Archdiocesan account, or the parish records fundraising revenue and expenses in separate accounts), enter the information as a formula.  This will reduce the possibility of math mistakes and make trouble shooting easier.</t>
  </si>
  <si>
    <t>Purpose of Fund/Restrictions</t>
  </si>
  <si>
    <t>XX-4013</t>
  </si>
  <si>
    <t>XX-2070</t>
  </si>
  <si>
    <t>Accrued TSA Payable</t>
  </si>
  <si>
    <t>XX-1825</t>
  </si>
  <si>
    <t>Faith in Our Future Short-term Investments</t>
  </si>
  <si>
    <t>XX-1835</t>
  </si>
  <si>
    <t>Faith in Our Future Long-term Investments</t>
  </si>
  <si>
    <t>XX-1850</t>
  </si>
  <si>
    <t>Faith in Our Future Checking</t>
  </si>
  <si>
    <t>XX-2010</t>
  </si>
  <si>
    <t>Exchange Account</t>
  </si>
  <si>
    <t>Scholarship Net Assets</t>
  </si>
  <si>
    <t>Endowment Net Assets</t>
  </si>
  <si>
    <t>Faith in Our Future Net Assets</t>
  </si>
  <si>
    <t>Other Restricted Net Assets</t>
  </si>
  <si>
    <t>XX-3065</t>
  </si>
  <si>
    <t>Faith in Our Future Restricted Contributions</t>
  </si>
  <si>
    <t>XX-3475</t>
  </si>
  <si>
    <t>Faith in Our Future Investment Income</t>
  </si>
  <si>
    <t>Technology</t>
  </si>
  <si>
    <t>XX-4350</t>
  </si>
  <si>
    <t>Testing</t>
  </si>
  <si>
    <t>Faith in Our Future</t>
  </si>
  <si>
    <t>Parish Restr Funds</t>
  </si>
  <si>
    <t>Our Future</t>
  </si>
  <si>
    <t xml:space="preserve">Faith in </t>
  </si>
  <si>
    <t>Account Code</t>
  </si>
  <si>
    <t>You will need to close the parish books before you begin entering data to the CFS workbook. You will need to print both the Income and Expense (Profit and Loss) Statement and a Balance Sheet created by your accounting software.  If your affiliated organizations maintain their own records, you will need the same information from each of them before you begin.  If you do not use the standard chart of accounts, you must map your system codes or descriptions to the account codes provided on the data entry worksheet.  Local subaccounts must be rolled up into summary accounts.  The information that you report on the Confidential Financial Statement must equal the information that you report to the parish.</t>
  </si>
  <si>
    <t>The Fixed Asset Fund Balance is calculated on the worksheet as the total of all Fixed Asset entries less any associated long term debt.</t>
  </si>
  <si>
    <t xml:space="preserve">All transactions in and out of any restricted net asset, except transfers of funds from one investment account to another, must go through the profit and loss statement.  Changes in restricted net asset balances from one fiscal year to the next should be equal to the net of all activity reported on the profit and loss statement.  </t>
  </si>
  <si>
    <t>Signatures:</t>
  </si>
  <si>
    <t>The financial statements were communicated to our parishioners by (e.g., bulletin, newsletter, mailing):</t>
  </si>
  <si>
    <t>Cemeteries (Dept 92)</t>
  </si>
  <si>
    <t>Tuition paid to the parish that is passed on to a consolidated or collaborative school is not recorded as income.  If the total amount paid to the school is recorded as an expense, then the tuition amounts received are recorded as a reduction in the expense account.  Or, tuition is recorded in Accounts Payable when received and debited to Accounts Payable when remitted.</t>
  </si>
  <si>
    <t>Reimbursement for expenses is reported as a reduction in the appropriate expense category, not as income.</t>
  </si>
  <si>
    <t>PARISH CODE:</t>
  </si>
  <si>
    <t>CONFIDENTIAL FINANCIAL STATEMENT</t>
  </si>
  <si>
    <t>BALANCE SHEET</t>
  </si>
  <si>
    <t>FOR THE FISCAL YEAR ENDING</t>
  </si>
  <si>
    <t xml:space="preserve">Cash in Bank(s)-Gen'l    </t>
  </si>
  <si>
    <t xml:space="preserve">Cash in Bank(s)-Payroll       </t>
  </si>
  <si>
    <t>Long-Term Liabilities</t>
  </si>
  <si>
    <t>Mortgage Notes Payable</t>
  </si>
  <si>
    <t xml:space="preserve">Accounts Receivable      </t>
  </si>
  <si>
    <t xml:space="preserve">Other Receivables             </t>
  </si>
  <si>
    <t xml:space="preserve">Endowment Fund    </t>
  </si>
  <si>
    <t xml:space="preserve">Short-term Investments          </t>
  </si>
  <si>
    <t xml:space="preserve">Long-term Investments         </t>
  </si>
  <si>
    <t xml:space="preserve">Real Estate                               </t>
  </si>
  <si>
    <t>General Fund</t>
  </si>
  <si>
    <t>Parish Designated</t>
  </si>
  <si>
    <t>Fixed Assets Fund Bal</t>
  </si>
  <si>
    <t>PREPARED BY:</t>
  </si>
  <si>
    <t>PASTOR/PARISH DIRECTOR:</t>
  </si>
  <si>
    <t>PARISH NAME:</t>
  </si>
  <si>
    <t>Parish Code:</t>
  </si>
  <si>
    <t># Students:</t>
  </si>
  <si>
    <t>CITY:</t>
  </si>
  <si>
    <t>PERSON PREPARING REPORT:</t>
  </si>
  <si>
    <t>TITLE:</t>
  </si>
  <si>
    <t>Sac Life &amp; Wrshp</t>
  </si>
  <si>
    <t>Christian Frmtn</t>
  </si>
  <si>
    <t>Elemtry School</t>
  </si>
  <si>
    <t>Social Ministry</t>
  </si>
  <si>
    <t>Administrative</t>
  </si>
  <si>
    <t>Bldgs &amp; Grnds</t>
  </si>
  <si>
    <t>Other</t>
  </si>
  <si>
    <t>High School</t>
  </si>
  <si>
    <t>Total</t>
  </si>
  <si>
    <t>Acct #</t>
  </si>
  <si>
    <t>Description</t>
  </si>
  <si>
    <t>(Depts 10-19)</t>
  </si>
  <si>
    <t>(Depts 20-32)</t>
  </si>
  <si>
    <t>Depts 34-39)</t>
  </si>
  <si>
    <t>(Depts 40-59)</t>
  </si>
  <si>
    <t>(Depts 60-75)</t>
  </si>
  <si>
    <t>(Dept 80)</t>
  </si>
  <si>
    <t>(Depts 90, 96)</t>
  </si>
  <si>
    <t>Support</t>
  </si>
  <si>
    <t>Parish</t>
  </si>
  <si>
    <t>1000 - CASH</t>
  </si>
  <si>
    <t>XX-1010</t>
  </si>
  <si>
    <t>Cash in Bank - General</t>
  </si>
  <si>
    <t>XX-1020</t>
  </si>
  <si>
    <t>Cash in Bank - Payroll</t>
  </si>
  <si>
    <t>XX-1030</t>
  </si>
  <si>
    <t>Petty Cash</t>
  </si>
  <si>
    <t>XX-1070</t>
  </si>
  <si>
    <t>Savings Accounts</t>
  </si>
  <si>
    <t>1100 - Receivables</t>
  </si>
  <si>
    <t>XX-1110</t>
  </si>
  <si>
    <t>Accounts Receivable - Tuition and Fees</t>
  </si>
  <si>
    <t>XX-1120</t>
  </si>
  <si>
    <t>Provision for Doubtful Accounts</t>
  </si>
  <si>
    <t>XX-1140</t>
  </si>
  <si>
    <t>Accounts Receivable - Miscellaneous</t>
  </si>
  <si>
    <t>XX-1160</t>
  </si>
  <si>
    <t>Notes Receivable</t>
  </si>
  <si>
    <t>1200 - Prepaid Expenses</t>
  </si>
  <si>
    <t>XX-1210</t>
  </si>
  <si>
    <t>Prepaid Insurance</t>
  </si>
  <si>
    <t>XX-1220</t>
  </si>
  <si>
    <t>XX-1250</t>
  </si>
  <si>
    <t>Utility and other Deposits</t>
  </si>
  <si>
    <t>XX-1290</t>
  </si>
  <si>
    <t>Prepaid Expenses - Other</t>
  </si>
  <si>
    <t>1300 - Inventories</t>
  </si>
  <si>
    <t>XX-1310</t>
  </si>
  <si>
    <t>Book Inventory</t>
  </si>
  <si>
    <t>XX-1320</t>
  </si>
  <si>
    <t>Cafeteria Inventory</t>
  </si>
  <si>
    <t>XX-1330</t>
  </si>
  <si>
    <t>Instructional Supplies Inventory</t>
  </si>
  <si>
    <t>XX-1390</t>
  </si>
  <si>
    <t>Other Supply Inventory</t>
  </si>
  <si>
    <t>1500 - Investments, Unrestricted</t>
  </si>
  <si>
    <t>XX-1520</t>
  </si>
  <si>
    <t>Short-term Investments</t>
  </si>
  <si>
    <t>XX-1530</t>
  </si>
  <si>
    <t>Long-term Investments</t>
  </si>
  <si>
    <t>XX-1580</t>
  </si>
  <si>
    <t>Investments - Real Estate</t>
  </si>
  <si>
    <t>1700 - Fixed Assets</t>
  </si>
  <si>
    <t>XX-1710</t>
  </si>
  <si>
    <t>Land</t>
  </si>
  <si>
    <t>XX-1720</t>
  </si>
  <si>
    <t>Land Improvements</t>
  </si>
  <si>
    <t>XX-1730</t>
  </si>
  <si>
    <t>Buildings</t>
  </si>
  <si>
    <t>XX-1750</t>
  </si>
  <si>
    <t>Furniture and Fixtures</t>
  </si>
  <si>
    <t>XX-1770</t>
  </si>
  <si>
    <t>Equipment</t>
  </si>
  <si>
    <t>XX-1780</t>
  </si>
  <si>
    <t>Vehicles</t>
  </si>
  <si>
    <t xml:space="preserve"> XX-1790</t>
  </si>
  <si>
    <t>Construction in Progress</t>
  </si>
  <si>
    <t>1800 - Investments, Restricted</t>
  </si>
  <si>
    <t>XX-1820</t>
  </si>
  <si>
    <t>XX-1830</t>
  </si>
  <si>
    <t>TOTAL ASSETS</t>
  </si>
  <si>
    <t>2000 - Current Liabilities</t>
  </si>
  <si>
    <t>XX-2020</t>
  </si>
  <si>
    <t>Accounts Payable</t>
  </si>
  <si>
    <t>XX-2030</t>
  </si>
  <si>
    <t>Federal Withholding Taxes Payable</t>
  </si>
  <si>
    <t>XX-2040</t>
  </si>
  <si>
    <t>FICA Taxes Payable</t>
  </si>
  <si>
    <t>XX-2050</t>
  </si>
  <si>
    <t>State Withholding Taxes Payable</t>
  </si>
  <si>
    <t>XX-2060</t>
  </si>
  <si>
    <t>Accrued Payroll</t>
  </si>
  <si>
    <t>XX-2080</t>
  </si>
  <si>
    <t>Accrued Interest Payable</t>
  </si>
  <si>
    <t>XX-2090</t>
  </si>
  <si>
    <t>Other Current Liabilities</t>
  </si>
  <si>
    <t>2100 - Short-term Debt</t>
  </si>
  <si>
    <t>XX-2110</t>
  </si>
  <si>
    <t>Short-term Notes</t>
  </si>
  <si>
    <t>XX-2120</t>
  </si>
  <si>
    <t xml:space="preserve">2400 - Deferred Revenue </t>
  </si>
  <si>
    <t>XX-2410</t>
  </si>
  <si>
    <t>Prepaid Tuition and Fees</t>
  </si>
  <si>
    <t>XX-2490</t>
  </si>
  <si>
    <t>Other Prepaids</t>
  </si>
  <si>
    <t>TOTAL CURRENT LIABILITIES</t>
  </si>
  <si>
    <t>2700 - Long-term Liabilities</t>
  </si>
  <si>
    <t>XX-2710</t>
  </si>
  <si>
    <t>Notes Payable -- Banks</t>
  </si>
  <si>
    <t>XX-2720</t>
  </si>
  <si>
    <t>XX-2730</t>
  </si>
  <si>
    <t>Notes Payable -- Parishioners</t>
  </si>
  <si>
    <t>XX-2770</t>
  </si>
  <si>
    <t>Notes Payable -- Other Parishes</t>
  </si>
  <si>
    <t>TOTAL LONG-TERM LIABILITIES</t>
  </si>
  <si>
    <t>TOTAL LIABILITIES</t>
  </si>
  <si>
    <t>2800 Restricted Net Assets</t>
  </si>
  <si>
    <t>XX-2810</t>
  </si>
  <si>
    <t>XX-2820</t>
  </si>
  <si>
    <t>XX-2890</t>
  </si>
  <si>
    <t>92-XXXX</t>
  </si>
  <si>
    <t>TOTAL RESTRICTED NET ASSETS</t>
  </si>
  <si>
    <t>2900 Unrestricted Net Assets</t>
  </si>
  <si>
    <t>XX-2910</t>
  </si>
  <si>
    <t>XX-2920</t>
  </si>
  <si>
    <t>Parish--Designated Funds</t>
  </si>
  <si>
    <t>XX-2930</t>
  </si>
  <si>
    <t>Fixed Asset Fund Balance</t>
  </si>
  <si>
    <t>TOTAL UNRESTRICTED NET ASSETS</t>
  </si>
  <si>
    <t>TOTAL LIABILITIES &amp; NET ASSETS</t>
  </si>
  <si>
    <t>REVENUES</t>
  </si>
  <si>
    <t>3000 Contributions</t>
  </si>
  <si>
    <t>XX-3010</t>
  </si>
  <si>
    <t>Weekly Envelopes for Parish Support</t>
  </si>
  <si>
    <t>XX-3020</t>
  </si>
  <si>
    <t>Offertory Collection</t>
  </si>
  <si>
    <t>XX-3030</t>
  </si>
  <si>
    <t>XX-3040</t>
  </si>
  <si>
    <t>Vigil Lights</t>
  </si>
  <si>
    <t>XX-3050</t>
  </si>
  <si>
    <t>Bequests</t>
  </si>
  <si>
    <t>XX-3060</t>
  </si>
  <si>
    <t>Donations</t>
  </si>
  <si>
    <t>XX-3070</t>
  </si>
  <si>
    <t>Special Collections for Others</t>
  </si>
  <si>
    <t>XX-3080</t>
  </si>
  <si>
    <t>Mass Stipends and Stole Fees</t>
  </si>
  <si>
    <t>XX-3090</t>
  </si>
  <si>
    <t>3100 Tuition and Program Fees</t>
  </si>
  <si>
    <t>XX-3110</t>
  </si>
  <si>
    <t>Tuition</t>
  </si>
  <si>
    <t>XX-3120</t>
  </si>
  <si>
    <t>Registration</t>
  </si>
  <si>
    <t>XX-3130</t>
  </si>
  <si>
    <t>Book and Supply Fees</t>
  </si>
  <si>
    <t>XX-3140</t>
  </si>
  <si>
    <t>XX-3190</t>
  </si>
  <si>
    <t>Miscellaneous Tuition and Fees</t>
  </si>
  <si>
    <t>3200 Contributed Services</t>
  </si>
  <si>
    <t>XX-3210</t>
  </si>
  <si>
    <t>Contributed Services of Religious</t>
  </si>
  <si>
    <t>XX-3250</t>
  </si>
  <si>
    <t>Other Contributed Services</t>
  </si>
  <si>
    <t>3300 Rentals</t>
  </si>
  <si>
    <t>XX-3310</t>
  </si>
  <si>
    <t>Hall Rentals</t>
  </si>
  <si>
    <t>XX-3390</t>
  </si>
  <si>
    <t>Other Rentals</t>
  </si>
  <si>
    <t>3400/3500 Other Revenues</t>
  </si>
  <si>
    <t>XX-3410</t>
  </si>
  <si>
    <t>Scholarships</t>
  </si>
  <si>
    <t>XX-3420</t>
  </si>
  <si>
    <t>Cafeteria</t>
  </si>
  <si>
    <t>XX-3430</t>
  </si>
  <si>
    <t>Vending Machines</t>
  </si>
  <si>
    <t>XX-3440</t>
  </si>
  <si>
    <t>Bingo and Other Program Concessions</t>
  </si>
  <si>
    <t>XX-3450</t>
  </si>
  <si>
    <t>Government Assistance</t>
  </si>
  <si>
    <t>XX-3460</t>
  </si>
  <si>
    <t>Archdiocesan Assistance</t>
  </si>
  <si>
    <t>XX-3470</t>
  </si>
  <si>
    <t>Investment Income</t>
  </si>
  <si>
    <t>XX-3480</t>
  </si>
  <si>
    <t>Publications</t>
  </si>
  <si>
    <t>XX-3510</t>
  </si>
  <si>
    <t>Loan Receipts</t>
  </si>
  <si>
    <t>XX-3520</t>
  </si>
  <si>
    <t>Sale of Assets</t>
  </si>
  <si>
    <t>XX-3590</t>
  </si>
  <si>
    <t>92-3000</t>
  </si>
  <si>
    <t>Cemetery Receipts</t>
  </si>
  <si>
    <t>3600 Fund Raising and Activity Events</t>
  </si>
  <si>
    <t>XX-3610</t>
  </si>
  <si>
    <t>Bingo</t>
  </si>
  <si>
    <t>XX-3620</t>
  </si>
  <si>
    <t>Festival (Net Proceeds)</t>
  </si>
  <si>
    <t>XX-3630</t>
  </si>
  <si>
    <t>Activity Fees</t>
  </si>
  <si>
    <t>XX-3690</t>
  </si>
  <si>
    <t>Other Fund Raisers (Net Proceeds)</t>
  </si>
  <si>
    <t>EXPENSES</t>
  </si>
  <si>
    <t>4000/4100 Salaries and Benefits</t>
  </si>
  <si>
    <t>XX-4010</t>
  </si>
  <si>
    <t>Salaries</t>
  </si>
  <si>
    <t>Salaries-Teachers, Principal</t>
  </si>
  <si>
    <t>XX-4020</t>
  </si>
  <si>
    <t>Salaries and Benefits Contributed</t>
  </si>
  <si>
    <t>XX-4030</t>
  </si>
  <si>
    <t>Unemployment Benefit Premiums</t>
  </si>
  <si>
    <t>XX-4040</t>
  </si>
  <si>
    <t>Employer's Portion of FICA Tax</t>
  </si>
  <si>
    <t>XX-4050</t>
  </si>
  <si>
    <t>Emplr's Portion - Hosp and Dent Ins</t>
  </si>
  <si>
    <t>XX-4060</t>
  </si>
  <si>
    <t>Employer's Contrib to Pension Plan</t>
  </si>
  <si>
    <t>XX-4080</t>
  </si>
  <si>
    <t>Continuing Education</t>
  </si>
  <si>
    <t>XX-4090</t>
  </si>
  <si>
    <t>Auto Allowance</t>
  </si>
  <si>
    <t>XX-4110</t>
  </si>
  <si>
    <t>Food and Living Allowance</t>
  </si>
  <si>
    <t>XX-4190</t>
  </si>
  <si>
    <t>4200 Supplies and Purch Services</t>
  </si>
  <si>
    <t>XX-4210</t>
  </si>
  <si>
    <t>Supplies/Program Expenses</t>
  </si>
  <si>
    <t>XX-4220</t>
  </si>
  <si>
    <t>Postage</t>
  </si>
  <si>
    <t>XX-4230</t>
  </si>
  <si>
    <t>Books/Consumables</t>
  </si>
  <si>
    <t>XX-4240</t>
  </si>
  <si>
    <t>Clothing and Shelter</t>
  </si>
  <si>
    <t>XX-4250</t>
  </si>
  <si>
    <t>Direct Assistance</t>
  </si>
  <si>
    <t>XX-4260</t>
  </si>
  <si>
    <t>A-V Materials</t>
  </si>
  <si>
    <t>XX-4270</t>
  </si>
  <si>
    <t>Food and Meals</t>
  </si>
  <si>
    <t>XX-4320</t>
  </si>
  <si>
    <t>XX-4340</t>
  </si>
  <si>
    <t>Professional Services</t>
  </si>
  <si>
    <t>XX-4390</t>
  </si>
  <si>
    <t xml:space="preserve">4400/4500 Building &amp; Grounds </t>
  </si>
  <si>
    <t xml:space="preserve"> XX-4410</t>
  </si>
  <si>
    <t>Telephone</t>
  </si>
  <si>
    <t>XX-4420</t>
  </si>
  <si>
    <t>Heat</t>
  </si>
  <si>
    <t>XX-4430</t>
  </si>
  <si>
    <t>Electric</t>
  </si>
  <si>
    <t>XX-4440</t>
  </si>
  <si>
    <t>Water and Sewer</t>
  </si>
  <si>
    <t>XX-4450</t>
  </si>
  <si>
    <t>Maintenance of Grounds</t>
  </si>
  <si>
    <t>XX-4460</t>
  </si>
  <si>
    <t>Repair &amp; Maint of Buildings</t>
  </si>
  <si>
    <t>XX-4470</t>
  </si>
  <si>
    <t>Repair &amp; Maint of Furn &amp; Equip</t>
  </si>
  <si>
    <t>XX-4480</t>
  </si>
  <si>
    <t>Column (M) is used to report data related to Faith in Our Future capital campaign activity.</t>
  </si>
  <si>
    <t xml:space="preserve">Column (K) is used to report data related to all restricted fund balances for cemeteries.  </t>
  </si>
  <si>
    <r>
      <t>Please provide information on each restricted net asset reported on the Balance Sheet included in</t>
    </r>
    <r>
      <rPr>
        <i/>
        <sz val="10"/>
        <rFont val="Arial"/>
        <family val="2"/>
      </rPr>
      <t xml:space="preserve"> accounts</t>
    </r>
  </si>
  <si>
    <r>
      <rPr>
        <sz val="10"/>
        <rFont val="Tahoma"/>
        <family val="2"/>
      </rPr>
      <t>Do not include cemetery amounts in this section.</t>
    </r>
    <r>
      <rPr>
        <i/>
        <sz val="10"/>
        <rFont val="Tahoma"/>
        <family val="2"/>
      </rPr>
      <t xml:space="preserve">  Explain any differences below.</t>
    </r>
  </si>
  <si>
    <t>Special Restricted Parish Collections</t>
  </si>
  <si>
    <t>Major Maintenance and Capital Expense</t>
  </si>
  <si>
    <t>CONFIDENTIAL FINANCIAL STATEMENT DATA ENTRY WORKSHEET FOR THE FISCAL YEAR</t>
  </si>
  <si>
    <t>AS OF</t>
  </si>
  <si>
    <t>Office of Parish Financial Consulting.  You will be sent a statement of the actual</t>
  </si>
  <si>
    <t>Contact the Parish Financial Consulting Office if you need additional space or you will receive an error.</t>
  </si>
  <si>
    <t>Deanery:</t>
  </si>
  <si>
    <t xml:space="preserve">The Assessment worksheet is automatically populated from information that is entered on the Data Entry worksheet.  The calculation includes a credit for students enrolled in a K5-8 parish school and a credit for long-term debt.  </t>
  </si>
  <si>
    <t>School K5-8:</t>
  </si>
  <si>
    <t>OTHER NON-CASH TRANSACTIONS:</t>
  </si>
  <si>
    <t>Archdiocesan Assessments</t>
  </si>
  <si>
    <t>Credit for parish elementary school students K5-8:</t>
  </si>
  <si>
    <t>Cemetery</t>
  </si>
  <si>
    <t>Balance from Operations</t>
  </si>
  <si>
    <t>Plus/Less Unrealized Gains/Losses</t>
  </si>
  <si>
    <t>Amount reported on CFS B/S</t>
  </si>
  <si>
    <t>Difference</t>
  </si>
  <si>
    <t>YOU MUST COMPLETE THIS FORM.</t>
  </si>
  <si>
    <t>IF YOUR PARISH HAS RESTRICTED FUNDS OR LONG-TERM/MORTGAGE DEBT,</t>
  </si>
  <si>
    <t>Long-Term or Mortgage Debt</t>
  </si>
  <si>
    <t>As required by Archdiocesan policy, a copy of the parish annual financial statement has been submitted to the Archdiocese.  We assert that the parish Finance Council has met and reviewed the Balance Sheet and Statement of Receipts and Disbursements for the parish, that these statements have been presented to the Pastoral Council, and that a summary of the financial statements with the same information has been communicated to our parishioners.</t>
  </si>
  <si>
    <t>RECONCILIATION OF RESTRICTED ACTIVITY AND MORTGAGE DEBT</t>
  </si>
  <si>
    <t>If there is a known reconciliation difference, please provide an explanation below:</t>
  </si>
  <si>
    <t>Endowment &amp; All Other Restricted</t>
  </si>
  <si>
    <t>K-8 School (choose from list):</t>
  </si>
  <si>
    <t>Other information (provide commentary below):</t>
  </si>
  <si>
    <t>Other Parish School Support (enter name(s)):</t>
  </si>
  <si>
    <t>Inter-parish Pandemic Assistance</t>
  </si>
  <si>
    <t>XX-3455.2</t>
  </si>
  <si>
    <t>XX-3455.3</t>
  </si>
  <si>
    <t>Other Pandemic Assistance</t>
  </si>
  <si>
    <t>Pandemic Assistance</t>
  </si>
  <si>
    <t xml:space="preserve">September 1, December 1, March 1, and June 1…………... </t>
  </si>
  <si>
    <t>XX-4770</t>
  </si>
  <si>
    <t>Parishes are required to fill out the "Restricted &amp; Debt Recon" worksheet.  Please enter data in the yellow-colored cells if your parish has any restricted activity or mortgage debt. The remaining information will auto-calculate. Your CFS should not be submitted until there are no reconciliation differences in your restricted funds.</t>
  </si>
  <si>
    <t>Expenses related to fundraising should be recorded as reductions in the appropriate revenue accounts.  Only the net revenue is included in the assessment calculation.  A fundraiser that produces a net deficit should be recorded as a parish/school expense.</t>
  </si>
  <si>
    <t>Shared Expense Reimbursement</t>
  </si>
  <si>
    <t>Purpose of Funds Received</t>
  </si>
  <si>
    <t>Total Revenue</t>
  </si>
  <si>
    <t>Example:</t>
  </si>
  <si>
    <t>EXPLANATION OF COVID-19 RELATED INCOME</t>
  </si>
  <si>
    <t>The total of all revenue posted in 3455.1, 3445.2 and 3455.3 must be listed on this form.</t>
  </si>
  <si>
    <t>Inter-Parish Pandemic Assistance</t>
  </si>
  <si>
    <t xml:space="preserve">Parishes are instructed to use the COVID-19 Accounting Manual to determine how to book all COVID-19 related loans, grants and income. </t>
  </si>
  <si>
    <t>Prepaid Retirement and Health Insurance</t>
  </si>
  <si>
    <t>COVID-19 Relief</t>
  </si>
  <si>
    <t>TOTAL REVENUES:</t>
  </si>
  <si>
    <t>TOTAL EXPENSES:</t>
  </si>
  <si>
    <t>Relief</t>
  </si>
  <si>
    <t>For Archdiocesan Use Only:</t>
  </si>
  <si>
    <t>Unrealized Gains</t>
  </si>
  <si>
    <t>Unrealized (Losses)</t>
  </si>
  <si>
    <t>Retained Earnings Roll Forward</t>
  </si>
  <si>
    <t>Difference - $</t>
  </si>
  <si>
    <t>Difference - %</t>
  </si>
  <si>
    <t>Debt Repayment - Principal</t>
  </si>
  <si>
    <t>Increase (Decrease) in Fixed Asset Balance, Used Above</t>
  </si>
  <si>
    <t>Increase (Decrease) in Fixed Asset Balance: See below</t>
  </si>
  <si>
    <t>Love One Another (LOA)</t>
  </si>
  <si>
    <t>Love One Another   (Dept 98)</t>
  </si>
  <si>
    <t>XX-2850</t>
  </si>
  <si>
    <t>Love One Another</t>
  </si>
  <si>
    <t>Another</t>
  </si>
  <si>
    <t>Love One Another Investment Income</t>
  </si>
  <si>
    <t>Total Contributions</t>
  </si>
  <si>
    <t>Total Tuition and Program Fees</t>
  </si>
  <si>
    <t>Total Other Revenue</t>
  </si>
  <si>
    <t>Total Fundraising Revenue</t>
  </si>
  <si>
    <t>Total Salaries and Benefits</t>
  </si>
  <si>
    <t>Total Supplies and Purch Services</t>
  </si>
  <si>
    <t>Total Buildings &amp; Grounds</t>
  </si>
  <si>
    <t>Total Other Expense</t>
  </si>
  <si>
    <t xml:space="preserve">Column (L) is used to report data related to all restricted fund balances except for cemeteries, Faith In Our Future, and Love One Another.  Contributions, interest income, disbursements made from restricted funds, investment account balances and other bank balances for all restricted funds are entered in this column.  You must enter the fund balance (equity) amounts as Scholarship, Endowment or Other Restricted Funds.  Note the default is Other Restricted Funds; this category will automatically adjust to balance your entries.  The net asset balance for the General Fund (Retained Earnings) is calculated on this worksheet.  The General Fund balance will be adjusted for the value of assets held in the parish unrestricted accounts that are part of the restricted net asset balances.  </t>
  </si>
  <si>
    <t>Love One Another Restricted Contributions</t>
  </si>
  <si>
    <t>Love One Another Long-term Investments</t>
  </si>
  <si>
    <t>Love One Another Net Assets</t>
  </si>
  <si>
    <t>Current Maturity of Long-term Debt (See Note)</t>
  </si>
  <si>
    <r>
      <t xml:space="preserve">numbered 28xx.  </t>
    </r>
    <r>
      <rPr>
        <i/>
        <sz val="10"/>
        <rFont val="Arial"/>
        <family val="2"/>
      </rPr>
      <t xml:space="preserve">The total of all items listed below must equal the amount that appears on the </t>
    </r>
    <r>
      <rPr>
        <b/>
        <i/>
        <sz val="10"/>
        <rFont val="Arial"/>
        <family val="2"/>
      </rPr>
      <t>Balance Sheet.</t>
    </r>
  </si>
  <si>
    <t>The total of all funds listed in accounts 1810 - 1850 must equal the total of accounts 2810 - 2890.</t>
  </si>
  <si>
    <t>Column (O) is used to report COVID-19 pandemic assistance activity.</t>
  </si>
  <si>
    <t>Expenditures from restricted funds are recorded as operating expenses in columns L, M or N, regardless of the year in which the funds were collected.</t>
  </si>
  <si>
    <t xml:space="preserve">   (from Statement of Receipts Disbursements, line 10)</t>
  </si>
  <si>
    <t>ERTC Received</t>
  </si>
  <si>
    <t>ERTC for shared staff with St. John</t>
  </si>
  <si>
    <t>Please provide the total of all COVID-19 revenue received, including:
EIDL Grants, ESSER/GEER, EANS, City Forward Grants, ERTC,  FFCRA, etc.</t>
  </si>
  <si>
    <t>2023 Ending Fixed Asset Fund Balance</t>
  </si>
  <si>
    <t>PREPARER'S PHONE NUMBER:</t>
  </si>
  <si>
    <t>County</t>
  </si>
  <si>
    <t xml:space="preserve">Petty Cash           </t>
  </si>
  <si>
    <t xml:space="preserve">Savings Account(s)      </t>
  </si>
  <si>
    <t xml:space="preserve">  1000 TOTAL CASH            </t>
  </si>
  <si>
    <t xml:space="preserve">  1100 TOTAL RECEIVABLES</t>
  </si>
  <si>
    <t xml:space="preserve">  1300 TOTAL INVENTORIES</t>
  </si>
  <si>
    <t xml:space="preserve">  1200 TOTAL PREPAIDS</t>
  </si>
  <si>
    <t xml:space="preserve">  1500 TOTAL INVESTMENTS</t>
  </si>
  <si>
    <t xml:space="preserve">  1700 TOTAL FIXED ASSETS</t>
  </si>
  <si>
    <t xml:space="preserve">  1000-1700 TOTAL UNRESTRICTED ASSETS</t>
  </si>
  <si>
    <t xml:space="preserve">Current Liabilities </t>
  </si>
  <si>
    <t>Deferred Revenue</t>
  </si>
  <si>
    <t xml:space="preserve">  2000-2400 TOTAL CURRENT LIABILITIES</t>
  </si>
  <si>
    <t xml:space="preserve">  2700 TOTAL LONG-TERM LIABILITIES</t>
  </si>
  <si>
    <t>Cemetery Cash in Bank(s)</t>
  </si>
  <si>
    <t>Cemetery Fixed Assets</t>
  </si>
  <si>
    <t>Cemetery Investments</t>
  </si>
  <si>
    <t xml:space="preserve">  TOTAL LIABILITIES- CEMETERY</t>
  </si>
  <si>
    <t xml:space="preserve">  TOTAL ASSETS- CEMETERY</t>
  </si>
  <si>
    <t>Restricted Cash in Bank(s)</t>
  </si>
  <si>
    <t>Restricted Investments</t>
  </si>
  <si>
    <t xml:space="preserve">  TOTAL RESTRICTED ASSETS</t>
  </si>
  <si>
    <t>UNRESTRICTED ASSETS</t>
  </si>
  <si>
    <t>UNRESTRICTED LIABILITIES</t>
  </si>
  <si>
    <t>RESTRICTED FUNDS</t>
  </si>
  <si>
    <t>NET ASSETS</t>
  </si>
  <si>
    <t xml:space="preserve">Cemetery        </t>
  </si>
  <si>
    <t xml:space="preserve">Other Restricted </t>
  </si>
  <si>
    <t xml:space="preserve">  2800 TOTAL RESTRICTED NET ASSETS</t>
  </si>
  <si>
    <t xml:space="preserve">  2900 TOTAL UNRESTRICTED NET ASSETS</t>
  </si>
  <si>
    <t xml:space="preserve">  2800-2900 TOTAL NET ASSETS</t>
  </si>
  <si>
    <t>2000- 2900 TOTAL LIABILITIES &amp; NET ASSETS</t>
  </si>
  <si>
    <t xml:space="preserve">  2000-2700 TOTAL UNRESTRICTED LIABILITIES</t>
  </si>
  <si>
    <r>
      <t xml:space="preserve">Unrealized gains or losses are </t>
    </r>
    <r>
      <rPr>
        <u/>
        <sz val="12"/>
        <rFont val="Tahoma"/>
        <family val="2"/>
      </rPr>
      <t>not</t>
    </r>
    <r>
      <rPr>
        <sz val="12"/>
        <rFont val="Tahoma"/>
        <family val="2"/>
      </rPr>
      <t xml:space="preserve"> included as operating income/expense but must still be reported on the CFS.  Use lines 232 (gain) or line 233 (loss) for reconciliation purposes.</t>
    </r>
  </si>
  <si>
    <t>PREPARER'S EMAIL:</t>
  </si>
  <si>
    <t>Archdiocesan assessment amount (multiply amount on line 5 by 5.5%.)</t>
  </si>
  <si>
    <t>Gross receipts, fiscal year ended June 30, 2024……………………</t>
  </si>
  <si>
    <t>Less: 10% of LT debt as of June 30, 2024………………..</t>
  </si>
  <si>
    <t>Payable During Fiscal Year 2024-2025:</t>
  </si>
  <si>
    <t>JUNE 30, 2024</t>
  </si>
  <si>
    <t>Fiscal Year 2023-2024</t>
  </si>
  <si>
    <t>2023-2024 CFS Restricted Activity &amp; Debt Reconciliations</t>
  </si>
  <si>
    <t>2023-2024</t>
  </si>
  <si>
    <t xml:space="preserve">payable during the 2024-2025 fiscal year.  It may be adjusted after review by the </t>
  </si>
  <si>
    <t>Total Endowment &amp; All Other Restricted</t>
  </si>
  <si>
    <t>Parish Name</t>
  </si>
  <si>
    <t>City</t>
  </si>
  <si>
    <t>Deanery</t>
  </si>
  <si>
    <t>Parish Code</t>
  </si>
  <si>
    <t>A04</t>
  </si>
  <si>
    <t>St. John the Baptist</t>
  </si>
  <si>
    <t>Clyman</t>
  </si>
  <si>
    <t>Dodge</t>
  </si>
  <si>
    <t>A08</t>
  </si>
  <si>
    <t>St. Andrew</t>
  </si>
  <si>
    <t>Lomira</t>
  </si>
  <si>
    <t>A09</t>
  </si>
  <si>
    <t xml:space="preserve">St. Mary </t>
  </si>
  <si>
    <t>A12</t>
  </si>
  <si>
    <t>Mayville</t>
  </si>
  <si>
    <t>A13</t>
  </si>
  <si>
    <t xml:space="preserve">St. Matthew </t>
  </si>
  <si>
    <t>Neosho</t>
  </si>
  <si>
    <t>A15</t>
  </si>
  <si>
    <t>Holy Family</t>
  </si>
  <si>
    <t>Reeseville</t>
  </si>
  <si>
    <t>A16</t>
  </si>
  <si>
    <t>St. Columbkille</t>
  </si>
  <si>
    <t>Elba</t>
  </si>
  <si>
    <t>A17</t>
  </si>
  <si>
    <t xml:space="preserve">St. John </t>
  </si>
  <si>
    <t>Rubicon</t>
  </si>
  <si>
    <t>A18</t>
  </si>
  <si>
    <t>St. Theresa</t>
  </si>
  <si>
    <t>Theresa</t>
  </si>
  <si>
    <t>A21</t>
  </si>
  <si>
    <t>Annunciation</t>
  </si>
  <si>
    <t>Fox Lake</t>
  </si>
  <si>
    <t>A23</t>
  </si>
  <si>
    <t>Beaver Dam</t>
  </si>
  <si>
    <t>A24</t>
  </si>
  <si>
    <t xml:space="preserve">Sacred Heart </t>
  </si>
  <si>
    <t>Horicon</t>
  </si>
  <si>
    <t>B31</t>
  </si>
  <si>
    <t xml:space="preserve">Holy Family </t>
  </si>
  <si>
    <t>Fond du Lac</t>
  </si>
  <si>
    <t>B32</t>
  </si>
  <si>
    <t>Sons of Zebedee: Ss. James and John</t>
  </si>
  <si>
    <t>Byron</t>
  </si>
  <si>
    <t>B33</t>
  </si>
  <si>
    <t>Shepherd of the Hills</t>
  </si>
  <si>
    <t>Eden</t>
  </si>
  <si>
    <t>B34</t>
  </si>
  <si>
    <t xml:space="preserve">St. Catherine of Siena </t>
  </si>
  <si>
    <t>Ripon</t>
  </si>
  <si>
    <t>B36</t>
  </si>
  <si>
    <t>Campbellsport</t>
  </si>
  <si>
    <t>B37</t>
  </si>
  <si>
    <t>St. Joseph</t>
  </si>
  <si>
    <t>Waupun</t>
  </si>
  <si>
    <t>B38</t>
  </si>
  <si>
    <t>Our Lady of the HolyLand</t>
  </si>
  <si>
    <t>Mt. Calvary</t>
  </si>
  <si>
    <t>C01</t>
  </si>
  <si>
    <t>St. Francis Xavier</t>
  </si>
  <si>
    <t>Kansasville</t>
  </si>
  <si>
    <t>Kenosha</t>
  </si>
  <si>
    <t>C03</t>
  </si>
  <si>
    <t xml:space="preserve">St. Anthony </t>
  </si>
  <si>
    <t>C06</t>
  </si>
  <si>
    <t xml:space="preserve">St. James the Apostle </t>
  </si>
  <si>
    <t>C07</t>
  </si>
  <si>
    <t>St. Mark</t>
  </si>
  <si>
    <t>C08</t>
  </si>
  <si>
    <t>C09</t>
  </si>
  <si>
    <t>Our Lady of Mount Carmel</t>
  </si>
  <si>
    <t>C10</t>
  </si>
  <si>
    <t>C11</t>
  </si>
  <si>
    <t xml:space="preserve">St. Peter </t>
  </si>
  <si>
    <t>C12</t>
  </si>
  <si>
    <t xml:space="preserve">St. Therese </t>
  </si>
  <si>
    <t>C14</t>
  </si>
  <si>
    <t xml:space="preserve">St. Alphonsus </t>
  </si>
  <si>
    <t>New Munster</t>
  </si>
  <si>
    <t>C15</t>
  </si>
  <si>
    <t>Union Grove</t>
  </si>
  <si>
    <t>C16</t>
  </si>
  <si>
    <t>St. John the Evangelist</t>
  </si>
  <si>
    <t>Twin Lakes</t>
  </si>
  <si>
    <t>C19</t>
  </si>
  <si>
    <t>St. Anne</t>
  </si>
  <si>
    <t>Pleasant Prairie</t>
  </si>
  <si>
    <t>C20</t>
  </si>
  <si>
    <t xml:space="preserve">St. Elizabeth </t>
  </si>
  <si>
    <t>C21</t>
  </si>
  <si>
    <t xml:space="preserve">Holy Cross </t>
  </si>
  <si>
    <t>Bristol</t>
  </si>
  <si>
    <t>D01</t>
  </si>
  <si>
    <t>St. Eugene</t>
  </si>
  <si>
    <t>Fox Point</t>
  </si>
  <si>
    <t>Milwaukee</t>
  </si>
  <si>
    <t>D02</t>
  </si>
  <si>
    <t>Cathedral of St John the Evangelist</t>
  </si>
  <si>
    <t>D04</t>
  </si>
  <si>
    <t>D09</t>
  </si>
  <si>
    <t>St. Francis of Assisi</t>
  </si>
  <si>
    <t>D11</t>
  </si>
  <si>
    <t>Gesu</t>
  </si>
  <si>
    <t>D16</t>
  </si>
  <si>
    <t>Old St. Mary</t>
  </si>
  <si>
    <t>D18</t>
  </si>
  <si>
    <t>St. Michael</t>
  </si>
  <si>
    <t>D20</t>
  </si>
  <si>
    <t xml:space="preserve">SS. Peter and Paul </t>
  </si>
  <si>
    <t>D22</t>
  </si>
  <si>
    <t>St. Robert</t>
  </si>
  <si>
    <t>Shorewood</t>
  </si>
  <si>
    <t>D23</t>
  </si>
  <si>
    <t>Whitefish Bay</t>
  </si>
  <si>
    <t>D24</t>
  </si>
  <si>
    <t>D25</t>
  </si>
  <si>
    <t>St. Martin de Porres</t>
  </si>
  <si>
    <t>D26</t>
  </si>
  <si>
    <t xml:space="preserve">All Saints </t>
  </si>
  <si>
    <t>D27</t>
  </si>
  <si>
    <t>Three Holy Women</t>
  </si>
  <si>
    <t>D28</t>
  </si>
  <si>
    <t>Our Lady of Divine Providence</t>
  </si>
  <si>
    <t>E03</t>
  </si>
  <si>
    <t>St. Bernadette</t>
  </si>
  <si>
    <t>E04</t>
  </si>
  <si>
    <t>St. Catherine of Alexandria</t>
  </si>
  <si>
    <t>E05</t>
  </si>
  <si>
    <t>St. Catherine (51st)</t>
  </si>
  <si>
    <t>E09</t>
  </si>
  <si>
    <t xml:space="preserve">St. Margaret Mary </t>
  </si>
  <si>
    <t>E10</t>
  </si>
  <si>
    <t xml:space="preserve">Mother of Good Counsel </t>
  </si>
  <si>
    <t>E12</t>
  </si>
  <si>
    <t>Our Lady of Good Hope</t>
  </si>
  <si>
    <t>E15</t>
  </si>
  <si>
    <t xml:space="preserve">Sacred Heart Croatian </t>
  </si>
  <si>
    <t>E16</t>
  </si>
  <si>
    <t xml:space="preserve">St. Sebastian </t>
  </si>
  <si>
    <t>E19</t>
  </si>
  <si>
    <t xml:space="preserve">St. Bernard </t>
  </si>
  <si>
    <t>Wauwatosa</t>
  </si>
  <si>
    <t>E20</t>
  </si>
  <si>
    <t xml:space="preserve">Christ King </t>
  </si>
  <si>
    <t>E21</t>
  </si>
  <si>
    <t>E22</t>
  </si>
  <si>
    <t>St. Jude the Apostle</t>
  </si>
  <si>
    <t>E23</t>
  </si>
  <si>
    <t xml:space="preserve">St. Pius X </t>
  </si>
  <si>
    <t>E25</t>
  </si>
  <si>
    <t>Blessed Savior</t>
  </si>
  <si>
    <t>F04</t>
  </si>
  <si>
    <t>St. Adalbert</t>
  </si>
  <si>
    <t>F06</t>
  </si>
  <si>
    <t>F07</t>
  </si>
  <si>
    <t>St. Augustine</t>
  </si>
  <si>
    <t>F08</t>
  </si>
  <si>
    <t>Ss. Cyril &amp; Methodius</t>
  </si>
  <si>
    <t>F12</t>
  </si>
  <si>
    <t>Our Lady of Guadalupe</t>
  </si>
  <si>
    <t>F13</t>
  </si>
  <si>
    <t>St. Hyacinth</t>
  </si>
  <si>
    <t>F14</t>
  </si>
  <si>
    <t>Immaculate Conception</t>
  </si>
  <si>
    <t>F16</t>
  </si>
  <si>
    <t>Basilica of St. Josaphat</t>
  </si>
  <si>
    <t>F18</t>
  </si>
  <si>
    <t>St. Mary Magdalen</t>
  </si>
  <si>
    <t>F20</t>
  </si>
  <si>
    <t>St. Patrick</t>
  </si>
  <si>
    <t>F21</t>
  </si>
  <si>
    <t>St. Paul</t>
  </si>
  <si>
    <t>F22</t>
  </si>
  <si>
    <t>St. Roman</t>
  </si>
  <si>
    <t>F23</t>
  </si>
  <si>
    <t xml:space="preserve">Sacred Heart of Jesus </t>
  </si>
  <si>
    <t>St. Francis</t>
  </si>
  <si>
    <t>F24</t>
  </si>
  <si>
    <t>St. Stanislaus Parish</t>
  </si>
  <si>
    <t>F25</t>
  </si>
  <si>
    <t>St. Stephen</t>
  </si>
  <si>
    <t>Oak Creek</t>
  </si>
  <si>
    <t>F26</t>
  </si>
  <si>
    <t xml:space="preserve">St. Veronica </t>
  </si>
  <si>
    <t>F27</t>
  </si>
  <si>
    <t>St. Vincent de Paul</t>
  </si>
  <si>
    <t>F29</t>
  </si>
  <si>
    <t>St. Matthew</t>
  </si>
  <si>
    <t>F34</t>
  </si>
  <si>
    <t>Congregation of the Great Spirit</t>
  </si>
  <si>
    <t>F38</t>
  </si>
  <si>
    <t>Prince of Peace/Principe de Paz</t>
  </si>
  <si>
    <t>F39</t>
  </si>
  <si>
    <t>Nativity of the Lord</t>
  </si>
  <si>
    <t>Cudahy</t>
  </si>
  <si>
    <t>F46</t>
  </si>
  <si>
    <t xml:space="preserve">Divine Mercy </t>
  </si>
  <si>
    <t>South Milwaukee</t>
  </si>
  <si>
    <t>F48</t>
  </si>
  <si>
    <t>St. John Paul II</t>
  </si>
  <si>
    <t>G01</t>
  </si>
  <si>
    <t xml:space="preserve">St. James </t>
  </si>
  <si>
    <t>Franklin</t>
  </si>
  <si>
    <t>G03</t>
  </si>
  <si>
    <t>St. Alphonsus Congregation</t>
  </si>
  <si>
    <t>Greendale</t>
  </si>
  <si>
    <t>G04</t>
  </si>
  <si>
    <t>Greenfield</t>
  </si>
  <si>
    <t>G05</t>
  </si>
  <si>
    <t>St. Mary</t>
  </si>
  <si>
    <t>Hales Corners</t>
  </si>
  <si>
    <t>G09</t>
  </si>
  <si>
    <t>Blessed Sacrament</t>
  </si>
  <si>
    <t>G10</t>
  </si>
  <si>
    <t xml:space="preserve">St. Charles Borromeo </t>
  </si>
  <si>
    <t>G12</t>
  </si>
  <si>
    <t>St. Gregory the Great</t>
  </si>
  <si>
    <t>G17</t>
  </si>
  <si>
    <t>St Matthias Parish</t>
  </si>
  <si>
    <t>G18</t>
  </si>
  <si>
    <t>Our Lady of Lourdes</t>
  </si>
  <si>
    <t>G19</t>
  </si>
  <si>
    <t>Our Lady Queen of Peace</t>
  </si>
  <si>
    <t>G20</t>
  </si>
  <si>
    <t xml:space="preserve">St. Rose </t>
  </si>
  <si>
    <t>G21</t>
  </si>
  <si>
    <t>St. Therese</t>
  </si>
  <si>
    <t>G23</t>
  </si>
  <si>
    <t>West Allis</t>
  </si>
  <si>
    <t>G24</t>
  </si>
  <si>
    <t>Holy Assumption</t>
  </si>
  <si>
    <t>G30</t>
  </si>
  <si>
    <t>St. Rita</t>
  </si>
  <si>
    <t>G31</t>
  </si>
  <si>
    <t>St. Martin of Tours</t>
  </si>
  <si>
    <t>G32</t>
  </si>
  <si>
    <t>St. Vincent Pallotti</t>
  </si>
  <si>
    <t>G33</t>
  </si>
  <si>
    <t xml:space="preserve">St. Rafael the Archangel </t>
  </si>
  <si>
    <t>G34</t>
  </si>
  <si>
    <t>Mother of Perpetual Help</t>
  </si>
  <si>
    <t>H06</t>
  </si>
  <si>
    <t>Grafton</t>
  </si>
  <si>
    <t>Ozaukee</t>
  </si>
  <si>
    <t>H14</t>
  </si>
  <si>
    <t>St. Francis Borgia</t>
  </si>
  <si>
    <t>Cedarburg</t>
  </si>
  <si>
    <t>H15</t>
  </si>
  <si>
    <t xml:space="preserve">Lumen Christi </t>
  </si>
  <si>
    <t>Mequon</t>
  </si>
  <si>
    <t>H16</t>
  </si>
  <si>
    <t>Divine Savior</t>
  </si>
  <si>
    <t>Fredonia</t>
  </si>
  <si>
    <t>H17</t>
  </si>
  <si>
    <t>St. John XXIII</t>
  </si>
  <si>
    <t>Port Washington</t>
  </si>
  <si>
    <t>I01</t>
  </si>
  <si>
    <t>St. Charles Borromeo</t>
  </si>
  <si>
    <t>Burlington</t>
  </si>
  <si>
    <t>Racine</t>
  </si>
  <si>
    <t>I02</t>
  </si>
  <si>
    <t>Immaculate Conception-St. Mary's</t>
  </si>
  <si>
    <t>I03</t>
  </si>
  <si>
    <t>St. Louis</t>
  </si>
  <si>
    <t>Caledonia</t>
  </si>
  <si>
    <t>I04</t>
  </si>
  <si>
    <t>I06</t>
  </si>
  <si>
    <t xml:space="preserve">St. Edward </t>
  </si>
  <si>
    <t>I09</t>
  </si>
  <si>
    <t>St. John Nepomuk</t>
  </si>
  <si>
    <t>I10</t>
  </si>
  <si>
    <t>I11</t>
  </si>
  <si>
    <t>St. Lucy Parish</t>
  </si>
  <si>
    <t>I12</t>
  </si>
  <si>
    <t>St. Mary by the Lake</t>
  </si>
  <si>
    <t>I14</t>
  </si>
  <si>
    <t>St. Paul the Apostle</t>
  </si>
  <si>
    <t>I15</t>
  </si>
  <si>
    <t>I17</t>
  </si>
  <si>
    <t>Sacred Heart Congregation</t>
  </si>
  <si>
    <t>I19</t>
  </si>
  <si>
    <t>St Sebastian</t>
  </si>
  <si>
    <t>Sturtevant</t>
  </si>
  <si>
    <t>I20</t>
  </si>
  <si>
    <t>St. Robert Bellarmine</t>
  </si>
  <si>
    <t>I21</t>
  </si>
  <si>
    <t>St. Thomas Aquinas</t>
  </si>
  <si>
    <t>Waterford</t>
  </si>
  <si>
    <t>I22</t>
  </si>
  <si>
    <t xml:space="preserve">St. Clare </t>
  </si>
  <si>
    <t>Wind Lake</t>
  </si>
  <si>
    <t>I24</t>
  </si>
  <si>
    <t xml:space="preserve">St. Richard </t>
  </si>
  <si>
    <t>I26</t>
  </si>
  <si>
    <t>J07</t>
  </si>
  <si>
    <t>Kohler</t>
  </si>
  <si>
    <t>Sheboygan</t>
  </si>
  <si>
    <t>J08</t>
  </si>
  <si>
    <t>Plymouth</t>
  </si>
  <si>
    <t>J12</t>
  </si>
  <si>
    <t>St. Clement</t>
  </si>
  <si>
    <t>J13</t>
  </si>
  <si>
    <t>Saints Cyril &amp; Methodius</t>
  </si>
  <si>
    <t>J14</t>
  </si>
  <si>
    <t>St. Dominic Parish</t>
  </si>
  <si>
    <t>J15</t>
  </si>
  <si>
    <t xml:space="preserve">Holy Name </t>
  </si>
  <si>
    <t>J16</t>
  </si>
  <si>
    <t>J17</t>
  </si>
  <si>
    <t xml:space="preserve">St. Peter Claver </t>
  </si>
  <si>
    <t>J19</t>
  </si>
  <si>
    <t xml:space="preserve">Our Lady of the Lakes </t>
  </si>
  <si>
    <t>Random Lake</t>
  </si>
  <si>
    <t>J20</t>
  </si>
  <si>
    <t xml:space="preserve">St. Thomas Aquinas </t>
  </si>
  <si>
    <t>Elkhart Lake</t>
  </si>
  <si>
    <t>J21</t>
  </si>
  <si>
    <t xml:space="preserve">Blessed Trinity </t>
  </si>
  <si>
    <t>Sheboygan Falls</t>
  </si>
  <si>
    <t>K01</t>
  </si>
  <si>
    <t xml:space="preserve">St. Andrew </t>
  </si>
  <si>
    <t>Delavan</t>
  </si>
  <si>
    <t>Walworth</t>
  </si>
  <si>
    <t>K02</t>
  </si>
  <si>
    <t>St. Peter</t>
  </si>
  <si>
    <t>East Troy</t>
  </si>
  <si>
    <t>K03</t>
  </si>
  <si>
    <t xml:space="preserve">St. Patrick </t>
  </si>
  <si>
    <t>Elkhorn</t>
  </si>
  <si>
    <t xml:space="preserve">Walworth </t>
  </si>
  <si>
    <t>K04</t>
  </si>
  <si>
    <t>St. Benedict</t>
  </si>
  <si>
    <t>Fontana</t>
  </si>
  <si>
    <t>K05</t>
  </si>
  <si>
    <t>St. Francis de Sales</t>
  </si>
  <si>
    <t>Lake Geneva</t>
  </si>
  <si>
    <t>St. Catherine</t>
  </si>
  <si>
    <t>K10</t>
  </si>
  <si>
    <t>Whitewater</t>
  </si>
  <si>
    <t>K11</t>
  </si>
  <si>
    <t>Lyons</t>
  </si>
  <si>
    <t>L04</t>
  </si>
  <si>
    <t>St. Boniface</t>
  </si>
  <si>
    <t>Germantown</t>
  </si>
  <si>
    <t>Washington</t>
  </si>
  <si>
    <t>L06</t>
  </si>
  <si>
    <t>St. Mary of the Hill</t>
  </si>
  <si>
    <t>Hubertus</t>
  </si>
  <si>
    <t>L12</t>
  </si>
  <si>
    <t>Holy Trinity</t>
  </si>
  <si>
    <t>Newburg</t>
  </si>
  <si>
    <t>L13</t>
  </si>
  <si>
    <t>L18</t>
  </si>
  <si>
    <t>Slinger</t>
  </si>
  <si>
    <t>L19</t>
  </si>
  <si>
    <t>St. Frances Cabrini</t>
  </si>
  <si>
    <t>West Bend</t>
  </si>
  <si>
    <t>L20</t>
  </si>
  <si>
    <t xml:space="preserve">Holy Angels </t>
  </si>
  <si>
    <t>L21</t>
  </si>
  <si>
    <t xml:space="preserve">Immaculate Conception </t>
  </si>
  <si>
    <t>L22</t>
  </si>
  <si>
    <t>Resurrection Parish</t>
  </si>
  <si>
    <t>Allenton</t>
  </si>
  <si>
    <t>L23</t>
  </si>
  <si>
    <t xml:space="preserve">St. Michael </t>
  </si>
  <si>
    <t>Kewaskum</t>
  </si>
  <si>
    <t>L24</t>
  </si>
  <si>
    <t xml:space="preserve">Holy Trinity </t>
  </si>
  <si>
    <t>L25</t>
  </si>
  <si>
    <t xml:space="preserve">St. Lawrence </t>
  </si>
  <si>
    <t>Hartford</t>
  </si>
  <si>
    <t>L26</t>
  </si>
  <si>
    <t xml:space="preserve">St. Kilian </t>
  </si>
  <si>
    <t>L27</t>
  </si>
  <si>
    <t>St. Gabriel</t>
  </si>
  <si>
    <t>M01</t>
  </si>
  <si>
    <t xml:space="preserve">St. Joseph </t>
  </si>
  <si>
    <t>Big Bend</t>
  </si>
  <si>
    <t>Waukesha</t>
  </si>
  <si>
    <t>M02</t>
  </si>
  <si>
    <t xml:space="preserve">St. Dominic </t>
  </si>
  <si>
    <t>Brookfield</t>
  </si>
  <si>
    <t>M03</t>
  </si>
  <si>
    <t>St. John Vianney</t>
  </si>
  <si>
    <t>M04</t>
  </si>
  <si>
    <t xml:space="preserve">St. Luke </t>
  </si>
  <si>
    <t>M05</t>
  </si>
  <si>
    <t xml:space="preserve">St. Agnes </t>
  </si>
  <si>
    <t>Butler</t>
  </si>
  <si>
    <t>M06</t>
  </si>
  <si>
    <t xml:space="preserve">St. Bruno </t>
  </si>
  <si>
    <t>Dousman</t>
  </si>
  <si>
    <t>M08</t>
  </si>
  <si>
    <t>Eagle</t>
  </si>
  <si>
    <t>M09</t>
  </si>
  <si>
    <t>Elm Grove</t>
  </si>
  <si>
    <t>M10</t>
  </si>
  <si>
    <t xml:space="preserve">St. Paul </t>
  </si>
  <si>
    <t>Genesee Depot</t>
  </si>
  <si>
    <t>M11</t>
  </si>
  <si>
    <t xml:space="preserve">St. Charles </t>
  </si>
  <si>
    <t>Hartland</t>
  </si>
  <si>
    <t>M12</t>
  </si>
  <si>
    <t>Mapleton</t>
  </si>
  <si>
    <t>M13</t>
  </si>
  <si>
    <t>Menomonee Falls</t>
  </si>
  <si>
    <t>M14</t>
  </si>
  <si>
    <t>Good Shepherd</t>
  </si>
  <si>
    <t>M15</t>
  </si>
  <si>
    <t>St. James</t>
  </si>
  <si>
    <t>M16</t>
  </si>
  <si>
    <t>M19</t>
  </si>
  <si>
    <t>Mukwonago</t>
  </si>
  <si>
    <t>M20</t>
  </si>
  <si>
    <t xml:space="preserve">St. Leonard </t>
  </si>
  <si>
    <t>Muskego</t>
  </si>
  <si>
    <t>M21</t>
  </si>
  <si>
    <t>Holy Apostles</t>
  </si>
  <si>
    <t>New Berlin</t>
  </si>
  <si>
    <t>M23</t>
  </si>
  <si>
    <t>St. Jerome</t>
  </si>
  <si>
    <t>Oconomowoc</t>
  </si>
  <si>
    <t>M24</t>
  </si>
  <si>
    <t xml:space="preserve">St. Joan of Arc </t>
  </si>
  <si>
    <t>Nashotah</t>
  </si>
  <si>
    <t>M25</t>
  </si>
  <si>
    <t>St. Anthony on the Lake</t>
  </si>
  <si>
    <t>Pewaukee</t>
  </si>
  <si>
    <t>M27</t>
  </si>
  <si>
    <t>M28</t>
  </si>
  <si>
    <t>St Mary</t>
  </si>
  <si>
    <t>M29</t>
  </si>
  <si>
    <t>St William</t>
  </si>
  <si>
    <t>M30</t>
  </si>
  <si>
    <t>St. Elizabeth Ann Seton</t>
  </si>
  <si>
    <t>M31</t>
  </si>
  <si>
    <t>St. John Neumann</t>
  </si>
  <si>
    <t>M32</t>
  </si>
  <si>
    <t xml:space="preserve">Queen of Apostles </t>
  </si>
  <si>
    <t>M33</t>
  </si>
  <si>
    <t>St. Teresa of Calcutta</t>
  </si>
  <si>
    <t>North Lake</t>
  </si>
  <si>
    <t>DGWSH</t>
  </si>
  <si>
    <t>FDLSH</t>
  </si>
  <si>
    <t>WALWR</t>
  </si>
  <si>
    <t>KENSH</t>
  </si>
  <si>
    <t>OZMIL</t>
  </si>
  <si>
    <t>MILNW</t>
  </si>
  <si>
    <t>WAUKE</t>
  </si>
  <si>
    <t>MILSW</t>
  </si>
  <si>
    <t>MILSE</t>
  </si>
  <si>
    <t>RACIN</t>
  </si>
  <si>
    <t>WAUKW</t>
  </si>
  <si>
    <t>Our Lady of the Holy Rosary</t>
  </si>
  <si>
    <t>Variance for Endowment &amp; Other Restricted</t>
  </si>
  <si>
    <t>2023 Ending Balance</t>
  </si>
  <si>
    <t>2024 Ending Balance (Calculated)</t>
  </si>
  <si>
    <t>LeRoy</t>
  </si>
  <si>
    <t>St. Katharine Drexel Parish</t>
  </si>
  <si>
    <t xml:space="preserve">Brighton </t>
  </si>
  <si>
    <t>St. Benedict the Moor</t>
  </si>
  <si>
    <t>St. Monica Congregation</t>
  </si>
  <si>
    <t xml:space="preserve">COVID-19 </t>
  </si>
  <si>
    <t>3010/3020</t>
  </si>
  <si>
    <t>Contributions (excluding 3010,20,30,50,70)</t>
  </si>
  <si>
    <t>Weekly Envelopes and Offertory Collection</t>
  </si>
  <si>
    <t>Tuition and Program Fees</t>
  </si>
  <si>
    <t>Rental Income</t>
  </si>
  <si>
    <t xml:space="preserve">Fund Raising and Activity Events </t>
  </si>
  <si>
    <t>3400/3500</t>
  </si>
  <si>
    <t>Salary Related Benefits</t>
  </si>
  <si>
    <t>Total Salaries &amp; Benefits (Line 24+25)</t>
  </si>
  <si>
    <t>Supplies &amp; Purchased Services Costs</t>
  </si>
  <si>
    <t>Building &amp; Grounds Expenses</t>
  </si>
  <si>
    <t>Support of Secondary Schools</t>
  </si>
  <si>
    <t>Support of Other Elementary Schools</t>
  </si>
  <si>
    <t xml:space="preserve">Other Revenue (excluding 3455,60, 3510,20) </t>
  </si>
  <si>
    <t>Contributed Services (See Manual-chapter3-E-4)</t>
  </si>
  <si>
    <t>Other Expenses (excluding 4650,90 and 4740)</t>
  </si>
  <si>
    <t>Other Receipts</t>
  </si>
  <si>
    <t>Private School Choice Program Revenue</t>
  </si>
  <si>
    <t>Special Needs Scholarship Program Revenue</t>
  </si>
  <si>
    <t xml:space="preserve">Proceeds from Borrowing </t>
  </si>
  <si>
    <t xml:space="preserve">Proceeds from Sale of Assets </t>
  </si>
  <si>
    <t>Proceeds from Archdiocesan Assisstance</t>
  </si>
  <si>
    <t>Special Collections for Others Income</t>
  </si>
  <si>
    <t>Dept. 92 Total Cemetery Receipts</t>
  </si>
  <si>
    <t>Add:</t>
  </si>
  <si>
    <t>Deduct:</t>
  </si>
  <si>
    <t>Other Disbursements</t>
  </si>
  <si>
    <t xml:space="preserve">Debt Repayment </t>
  </si>
  <si>
    <t>Special Collections for Others Expense</t>
  </si>
  <si>
    <t>Dept. 92 Total Cemetery Disbursements</t>
  </si>
  <si>
    <t>Love One</t>
  </si>
  <si>
    <t>Other Non-Cash Transactions</t>
  </si>
  <si>
    <t>Unrealized Gains on Investments</t>
  </si>
  <si>
    <t>Unrealized Losses on Investments</t>
  </si>
  <si>
    <t>NET (INCLUDING OTHER NON-CASH)</t>
  </si>
  <si>
    <t>PROFIT AND LOSS STATEMENT</t>
  </si>
  <si>
    <t>Comments</t>
  </si>
  <si>
    <t>2023 Ending Total Net Assets Balance</t>
  </si>
  <si>
    <t>2024 Net Surplus (Deficit) - Unrestricted</t>
  </si>
  <si>
    <t>2024 Net Surplus (Deficit) - Restricted</t>
  </si>
  <si>
    <t>2024 Net Surplus (Deficit) - FIOF</t>
  </si>
  <si>
    <t>2024 Net Surplus (Deficit) - LOA</t>
  </si>
  <si>
    <t>2024 Net Surplus (Deficit) - Covid-19 Relief</t>
  </si>
  <si>
    <t>2023 Ending Total Net Assets Balance, Calculated</t>
  </si>
  <si>
    <t>2024 Ending Fixed Asset Fund Balance</t>
  </si>
  <si>
    <t>&lt;&lt;Enter Fund Name Here&gt;&gt;</t>
  </si>
  <si>
    <t>Total Operating Revenues (Line 14-23)</t>
  </si>
  <si>
    <t>Total Operating Expenses (Line 29-34)</t>
  </si>
  <si>
    <t>OPERATING SURPLUS (DEFICIT) (Line 24-35)</t>
  </si>
  <si>
    <t>Total Other Receipts (Line 39-43)</t>
  </si>
  <si>
    <t>Total Other Disbursements (Line 47-50)</t>
  </si>
  <si>
    <t>NET SURPLUS (DEFICIT) (Line 36+44-51)</t>
  </si>
  <si>
    <t>Endowment</t>
  </si>
  <si>
    <t>Per Case Statement</t>
  </si>
  <si>
    <t>NUMBER OF STUDENTS ENROLLED SEPT 2023</t>
  </si>
  <si>
    <t>Scholarship</t>
  </si>
  <si>
    <t>Less: 2024 Expenses (P&amp;L line 29 to 34)</t>
  </si>
  <si>
    <t>Plus: 2024 Income (P&amp;L line 15 to 17 &amp; 21)</t>
  </si>
  <si>
    <t>Less: 2024 Debt Repayment (P&amp;L line 47)</t>
  </si>
  <si>
    <t>Less: 2024 Capital Expenditures (P&amp;L line 49)</t>
  </si>
  <si>
    <t>Amount reported on 2024 CFS B/S</t>
  </si>
  <si>
    <t xml:space="preserve">   # Students on 3rd Friday in September 2023 x $3,983………….</t>
  </si>
  <si>
    <t>All known, unpaid obligations of the parish at June 30, 2024 are recorded as Expenses on the Statement of Income and Expense, and Current Liabilities on the Balance Sheet.  This includes any unpaid portion of the current year’s assessment, property and liability insurance, pension or group life insurance obligations to the Archdiocese, custodian or sponsor.</t>
  </si>
  <si>
    <t>Cemetery revenue from all sources is entered in total in cell K155.</t>
  </si>
  <si>
    <t>Payments to consolidated or collaborative grade schools on behalf of children registered as parishioners is recorded, net of any tuition received by the parish, in cell E226.  Do not report these payments as assessments (line 215).  All payments to a school other than a parish school are recorded as support regardless of how they are calculated (e.g., reimbursement of actual expenses, percent of cost, fixed amount per pupil).</t>
  </si>
  <si>
    <t>Cemetery expenditures of all kinds are entered in cell K225</t>
  </si>
  <si>
    <t>Catholic High School support, net of tuition received by the parish, is entered in cell J227.  Do not report these payments as assessments (line 215).</t>
  </si>
  <si>
    <t>Parish School</t>
  </si>
  <si>
    <t>Date</t>
  </si>
  <si>
    <t>Print Name, Finance Council Chair</t>
  </si>
  <si>
    <t>Signature Finance Council Chair</t>
  </si>
  <si>
    <t xml:space="preserve">Signature Pastor/Parish Administrator/Parish Director </t>
  </si>
  <si>
    <t>Signature Trustee - Treasurer</t>
  </si>
  <si>
    <t>Print Name, Trustee - Treasurer</t>
  </si>
  <si>
    <t xml:space="preserve">Print Name, Pastor/Parish Administrator/Parish Director </t>
  </si>
  <si>
    <t>Signature Trustee - Secretary</t>
  </si>
  <si>
    <t>Print Name, Trustee - Secretary</t>
  </si>
  <si>
    <t>Pastor/Parish Administrator/Parish Director:</t>
  </si>
  <si>
    <t>Parish Name:</t>
  </si>
  <si>
    <t>Date of meeting with Pastoral Council:</t>
  </si>
  <si>
    <t>Date of communication to parishioners:</t>
  </si>
  <si>
    <t>For the Year Ending:</t>
  </si>
  <si>
    <t>Confidential Financial Statement Cover Sheet</t>
  </si>
  <si>
    <t>Navigation</t>
  </si>
  <si>
    <t>Topics</t>
  </si>
  <si>
    <t>Due dates - Parishes without School Choice</t>
  </si>
  <si>
    <t>Due dates - Parishes with School Choice</t>
  </si>
  <si>
    <r>
      <t xml:space="preserve">The CFS is due on </t>
    </r>
    <r>
      <rPr>
        <b/>
        <sz val="12"/>
        <rFont val="Tahoma"/>
        <family val="2"/>
      </rPr>
      <t xml:space="preserve">Monday, September 16, 2024 </t>
    </r>
    <r>
      <rPr>
        <sz val="12"/>
        <rFont val="Tahoma"/>
        <family val="2"/>
      </rPr>
      <t xml:space="preserve">
Please include the following:
1. The Excel workbook.  Please include the Preparers Email and Phone number if there were questions.
2. A statement signed by the pastor/administrator, trustees and finance council chairperson that tells us when and how the annual financial information was communicated to your parishioners.  A sample letter is included as the last tab in this workbook.</t>
    </r>
  </si>
  <si>
    <r>
      <t xml:space="preserve">The CFS is due on </t>
    </r>
    <r>
      <rPr>
        <b/>
        <sz val="12"/>
        <rFont val="Tahoma"/>
        <family val="2"/>
      </rPr>
      <t>Thursday, October 31, 2024.</t>
    </r>
    <r>
      <rPr>
        <sz val="12"/>
        <rFont val="Tahoma"/>
        <family val="2"/>
      </rPr>
      <t xml:space="preserve">
Please include the following:
1. The Excel workbook.  Please include the Preparers Email and Phone number if there were questions.
2. A statement signed by the pastor/administrator, trustees and finance council chairperson that tells us when and how the annual financial information was communicated to your parishioners.  A sample letter is included as the last tab in this workbook.
3. </t>
    </r>
    <r>
      <rPr>
        <b/>
        <sz val="12"/>
        <rFont val="Tahoma"/>
        <family val="2"/>
      </rPr>
      <t>Due by December 31</t>
    </r>
    <r>
      <rPr>
        <sz val="12"/>
        <rFont val="Tahoma"/>
        <family val="2"/>
      </rPr>
      <t>- Parishes with schools and independent or system schools that participate in any of the three Choice programs, are required to submit their 6/30/2024 final audited financials, corresponding management letter, including the Private School Choice Program Reserve Balance Schedule, and the fiscal practice audit report.</t>
    </r>
  </si>
  <si>
    <t>Submission Contact</t>
  </si>
  <si>
    <t>Email the Office of Parish and School Financial Consulting if you have any questions.
Email: parishfinance@archmil.org</t>
  </si>
  <si>
    <r>
      <t xml:space="preserve">Parishes receive a credit for the number of students enrolled in grades K5 through 8 of a parish school.  
The credit used in the 2023-2024 assessment is $3,983 per pupil in grades K5-8.  The number of students entered in cell G6 is the third Friday in September count provided to OSCYM in September 2023.  
</t>
    </r>
    <r>
      <rPr>
        <i/>
        <sz val="12"/>
        <rFont val="Tahoma"/>
        <family val="2"/>
      </rPr>
      <t xml:space="preserve">If you enter a number of students, then you must also select the name of a school (your own parish or collaborative school), or enter the name of another parish school.  </t>
    </r>
    <r>
      <rPr>
        <sz val="12"/>
        <rFont val="Tahoma"/>
        <family val="2"/>
      </rPr>
      <t xml:space="preserve">
     - Parishes with parish schools report total enrollment for the school. K3 and K4 are reported separately from K5-8.
     - Report the number of students enrolled at the parish in K-12 religious education instruction during fiscal year 2023-2024 in cell K6 of the "Data Entry" Tab.</t>
    </r>
  </si>
  <si>
    <t>Student Credit &amp; Student Count Reporting</t>
  </si>
  <si>
    <t>Tips &amp; Tricks</t>
  </si>
  <si>
    <t xml:space="preserve">Helpful Information for Preparing the </t>
  </si>
  <si>
    <t>Restricted &amp; Debt Recon Tab</t>
  </si>
  <si>
    <t>Balance Sheet information must be entered by department (columns C through J) if the information is available.  In order to provide the most accurate information regarding day school and religious education costs, each parish should make every effort to provide data in the Christian Formation, Elementary Education and Administrative columns. If no breakdown by ministry is used, then enter all amounts (excluding cemetery and restricted funds information) in column G, Administrative.</t>
  </si>
  <si>
    <t>How to fill out Balance Sheet on Data Entry</t>
  </si>
  <si>
    <t>Cemetery Data Entry</t>
  </si>
  <si>
    <t>Cemetery Assets are entered as follows: bank accounts are entered into cell K-14 and K-17. Perpetual Care Funds are entered into cell K-54. Lastly Fixed Assets are entered into cells K-43:49. 
Cemetery Liabilities are entered as follows: Accounts Payable in cell K-64. Any pre-paid (i.e. Plots, Burials) would go in cell K-79. Any other cemetery liabilities go in cell K-71.</t>
  </si>
  <si>
    <t>Fees collected for Religious Education or School tuition for the 2024-2025 school year are deferred revenue and are recorded in account 2410 on the Balance Sheet.</t>
  </si>
  <si>
    <t>Coivd-19 Funds</t>
  </si>
  <si>
    <t>Accruals at end of Year</t>
  </si>
  <si>
    <r>
      <t xml:space="preserve">Please review your classification of </t>
    </r>
    <r>
      <rPr>
        <b/>
        <sz val="12"/>
        <rFont val="Tahoma"/>
        <family val="2"/>
      </rPr>
      <t>Restricted</t>
    </r>
    <r>
      <rPr>
        <sz val="12"/>
        <rFont val="Tahoma"/>
        <family val="2"/>
      </rPr>
      <t xml:space="preserve"> and </t>
    </r>
    <r>
      <rPr>
        <b/>
        <sz val="12"/>
        <rFont val="Tahoma"/>
        <family val="2"/>
      </rPr>
      <t>Unrestricted</t>
    </r>
    <r>
      <rPr>
        <sz val="12"/>
        <rFont val="Tahoma"/>
        <family val="2"/>
      </rPr>
      <t xml:space="preserve"> investments and fund balances.  Funds are restricted if given by a </t>
    </r>
    <r>
      <rPr>
        <b/>
        <sz val="12"/>
        <rFont val="Tahoma"/>
        <family val="2"/>
      </rPr>
      <t>donor</t>
    </r>
    <r>
      <rPr>
        <sz val="12"/>
        <rFont val="Tahoma"/>
        <family val="2"/>
      </rPr>
      <t xml:space="preserve"> for a </t>
    </r>
    <r>
      <rPr>
        <b/>
        <sz val="12"/>
        <rFont val="Tahoma"/>
        <family val="2"/>
      </rPr>
      <t>specific purpose</t>
    </r>
    <r>
      <rPr>
        <sz val="12"/>
        <rFont val="Tahoma"/>
        <family val="2"/>
      </rPr>
      <t xml:space="preserve"> in </t>
    </r>
    <r>
      <rPr>
        <b/>
        <sz val="12"/>
        <rFont val="Tahoma"/>
        <family val="2"/>
      </rPr>
      <t>writing</t>
    </r>
    <r>
      <rPr>
        <sz val="12"/>
        <rFont val="Tahoma"/>
        <family val="2"/>
      </rPr>
      <t xml:space="preserve">. If all three elements are present then in can be restricted. If one element is missing then it is unrestricted. Endowments are created only by action of the officers of the parish, and a proxy request is always required.  The parish may set aside a portion of its accumulated funds for a specific purpose; this is a parish designated (unrestricted) fund.  </t>
    </r>
  </si>
  <si>
    <t>Cemetery Funds</t>
  </si>
  <si>
    <t>Restricted, Unrestricted &amp; Designated Fund Designations</t>
  </si>
  <si>
    <t>Faith in Our Future Funds</t>
  </si>
  <si>
    <t>Love One Another Funds</t>
  </si>
  <si>
    <t>Covid-19 Funds</t>
  </si>
  <si>
    <t>You must use the Explanations worksheet to explain the purpose of the fund. The Restricted &amp; Debt Recon Sheet will do the calculations for you.</t>
  </si>
  <si>
    <t>Explanations Worksheet</t>
  </si>
  <si>
    <t>What Department should it be included in?</t>
  </si>
  <si>
    <r>
      <t xml:space="preserve">Revenues are entered by ministry in columns C through J.  In order to provide meaningful comparative information, parishes are strongly encouraged to provide detail by ministry department.  </t>
    </r>
    <r>
      <rPr>
        <b/>
        <sz val="12"/>
        <rFont val="Tahoma"/>
        <family val="2"/>
      </rPr>
      <t xml:space="preserve">Parishes with schools </t>
    </r>
    <r>
      <rPr>
        <b/>
        <u/>
        <sz val="12"/>
        <rFont val="Tahoma"/>
        <family val="2"/>
      </rPr>
      <t>must</t>
    </r>
    <r>
      <rPr>
        <b/>
        <sz val="12"/>
        <rFont val="Tahoma"/>
        <family val="2"/>
      </rPr>
      <t xml:space="preserve"> report the financials seperately between the parish and school.</t>
    </r>
  </si>
  <si>
    <t>What Income is included?</t>
  </si>
  <si>
    <t>Record all Income in Period it is received.</t>
  </si>
  <si>
    <t>Consolidated Schools- What should Parish do if they receive Tution for them?</t>
  </si>
  <si>
    <t>Reimbursements for Expenses</t>
  </si>
  <si>
    <t>Cemetery Income</t>
  </si>
  <si>
    <t>Unrealized Gains &amp; Losses</t>
  </si>
  <si>
    <t>Recording Rent Expense</t>
  </si>
  <si>
    <t>Recording Support of Consolidated Schools</t>
  </si>
  <si>
    <t>Restricted Expenditures</t>
  </si>
  <si>
    <t>Assessment</t>
  </si>
  <si>
    <t>Depreciation</t>
  </si>
  <si>
    <r>
      <t xml:space="preserve">Depreciation is a non-cash expense and the appearance of it on the parish financial statements may be misleading to the users of those reports. Although some parishes may have audited financial statements that include depreciation, </t>
    </r>
    <r>
      <rPr>
        <b/>
        <sz val="12"/>
        <rFont val="Tahoma"/>
        <family val="2"/>
      </rPr>
      <t>the CFS should not include depreciation expense</t>
    </r>
    <r>
      <rPr>
        <sz val="12"/>
        <rFont val="Tahoma"/>
        <family val="2"/>
      </rPr>
      <t xml:space="preserve">. </t>
    </r>
    <r>
      <rPr>
        <b/>
        <sz val="12"/>
        <rFont val="Tahoma"/>
        <family val="2"/>
      </rPr>
      <t>Parishes should use account 4740 to recognize the full expense in the fiscal year in which the cash was disbursed.</t>
    </r>
  </si>
  <si>
    <t>Fund Raiser Expenses</t>
  </si>
  <si>
    <t>More Columns</t>
  </si>
  <si>
    <t>Column (N) is used to report Love One Another (LOA) capital campaign activity.</t>
  </si>
  <si>
    <t>All income is reported in the year in which the cash is received. You cannot defer income to a future period.</t>
  </si>
  <si>
    <t xml:space="preserve">All information is entered on the data entry worksheet.  The workbook is protected so that you cannot enter data in any cells except those for which data is allowed.  The tab key will move you from field to field.  It will skip cells in which data may not be entered. </t>
  </si>
  <si>
    <t>Faith in Our Future (FIOF)</t>
  </si>
  <si>
    <t>More Rows</t>
  </si>
  <si>
    <t>Blessed Sacrament, Milwaukee</t>
  </si>
  <si>
    <t>Blessed Savior, Milwaukee</t>
  </si>
  <si>
    <t>Christ King, Wauwatosa</t>
  </si>
  <si>
    <t>Divine Mercy, South Milwaukee</t>
  </si>
  <si>
    <t>Divine Savior, Fredonia</t>
  </si>
  <si>
    <t>Holy Angels, West Bend</t>
  </si>
  <si>
    <t>Holy Apostles, New Berlin</t>
  </si>
  <si>
    <t>Holy Family, Whitefish Bay</t>
  </si>
  <si>
    <t>Holy Trinity, Kewaskum</t>
  </si>
  <si>
    <t>Lumen Christi, Mequon</t>
  </si>
  <si>
    <t>Mother of Good Counsel, Milwaukee</t>
  </si>
  <si>
    <t>Shepherd of the Hills, Eden</t>
  </si>
  <si>
    <t>St. Agnes, Butler</t>
  </si>
  <si>
    <t>St. Alphonsus, Greendale</t>
  </si>
  <si>
    <t>St. Andrew, Delavan</t>
  </si>
  <si>
    <t>St. Anthony, Milwaukee</t>
  </si>
  <si>
    <t>St. Anthony on the Lake, Pewaukee</t>
  </si>
  <si>
    <t>St. Boniface, Germantown</t>
  </si>
  <si>
    <t>St. Bruno, Dousman</t>
  </si>
  <si>
    <t>St. Charles, Hartland</t>
  </si>
  <si>
    <t>St. Dominic, Brookfield</t>
  </si>
  <si>
    <t>St. Eugene, Fox Point</t>
  </si>
  <si>
    <t>St. Frances Cabrini, West Bend</t>
  </si>
  <si>
    <t>St. Francis Borgia, Cedarburg</t>
  </si>
  <si>
    <t>St. Francis de Sales, Lake Geneva</t>
  </si>
  <si>
    <t>St. Gabriel, Hubertus</t>
  </si>
  <si>
    <t>St. Gregory the Great, Milwaukee</t>
  </si>
  <si>
    <t>St. Jerome, Oconomowoc</t>
  </si>
  <si>
    <t>St. Joan of Arc, Nashotah</t>
  </si>
  <si>
    <t>St. John Paul II, Milwaukee</t>
  </si>
  <si>
    <t>St. John the Baptist, Plymouth</t>
  </si>
  <si>
    <t>St. John the Evangelist, Greenfield</t>
  </si>
  <si>
    <t>St. John Vianney, Brookfield</t>
  </si>
  <si>
    <t>St. John XXIII, Port Washington</t>
  </si>
  <si>
    <t>St. Joseph, Big Bend</t>
  </si>
  <si>
    <t>St. Joseph, Grafton</t>
  </si>
  <si>
    <t>St. Joseph, Wauwatosa</t>
  </si>
  <si>
    <t>St. Jude, Wauwatosa</t>
  </si>
  <si>
    <t>St. Katherine Drexel, Beaver Dam</t>
  </si>
  <si>
    <t>St. Killian, Hartford</t>
  </si>
  <si>
    <t>St. Leonard, Muskego</t>
  </si>
  <si>
    <t>St. Mary, Hales Corners</t>
  </si>
  <si>
    <t>St. Mary, Mayville</t>
  </si>
  <si>
    <t>St. Mary, Menomonee Falls</t>
  </si>
  <si>
    <t>St. Mary's Visitation, Elm Grove</t>
  </si>
  <si>
    <t>St. Matthew, Campbellsport</t>
  </si>
  <si>
    <t>St. Matthew, Oak Creek</t>
  </si>
  <si>
    <t>St. Matthias, Milwaukee</t>
  </si>
  <si>
    <t>St. Monica, Whitefish Bay</t>
  </si>
  <si>
    <t>St. Peter, East Troy</t>
  </si>
  <si>
    <t>St. Peter, Slinger</t>
  </si>
  <si>
    <t>St. Robert, Shorewood</t>
  </si>
  <si>
    <t>St. Sebastian, Milwaukee</t>
  </si>
  <si>
    <t>St. Vincent, Milwaukee</t>
  </si>
  <si>
    <t>Other Parish School</t>
  </si>
  <si>
    <t>Select Parish School</t>
  </si>
  <si>
    <t>N/A</t>
  </si>
  <si>
    <t>School K3,K4:</t>
  </si>
  <si>
    <t>County:</t>
  </si>
  <si>
    <t>We assert that the Internal Financials tie to the Confidential Financial Statement and that the following balances are correct:</t>
  </si>
  <si>
    <t>Total Unrestricted Assets</t>
  </si>
  <si>
    <t>Total Restricted Assets</t>
  </si>
  <si>
    <t>Net Operating Income</t>
  </si>
  <si>
    <t>Net Income</t>
  </si>
  <si>
    <t>B43</t>
  </si>
  <si>
    <t>C43</t>
  </si>
  <si>
    <t>I56</t>
  </si>
  <si>
    <t>J40</t>
  </si>
  <si>
    <t>B40</t>
  </si>
  <si>
    <t>J42</t>
  </si>
  <si>
    <t>M40</t>
  </si>
  <si>
    <t>E59</t>
  </si>
  <si>
    <t>M50</t>
  </si>
  <si>
    <t>St. Mary Springs Academy</t>
  </si>
  <si>
    <t>All Saints Catholic School</t>
  </si>
  <si>
    <t>Burlington Catholic</t>
  </si>
  <si>
    <t>Christ Child Academy</t>
  </si>
  <si>
    <t>Holy Land Catholic</t>
  </si>
  <si>
    <t>St. Elizabeth Ann Seton School</t>
  </si>
  <si>
    <t>Waukesha Catholic School System</t>
  </si>
  <si>
    <t>Wauwatosa Catholic School</t>
  </si>
  <si>
    <t>Catholic Memorial High School</t>
  </si>
  <si>
    <t>Malone</t>
  </si>
  <si>
    <t>XX-3150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</si>
</sst>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mmmm\ d\,\ yyyy"/>
    <numFmt numFmtId="165" formatCode="_(&quot;$&quot;* #,##0_);_(&quot;$&quot;* \(#,##0\);_(&quot;$&quot;* &quot;-&quot;??_);_(@_)"/>
    <numFmt numFmtId="166" formatCode="0.0%"/>
    <numFmt numFmtId="167" formatCode="_(* #,##0_);_(* \(#,##0\);_(* &quot;-&quot;??_);_(@_)"/>
  </numFmts>
  <fonts count="63">
    <font>
      <sz val="10"/>
      <name val="Tahoma"/>
    </font>
    <font>
      <sz val="10"/>
      <name val="Tahoma"/>
      <family val="2"/>
    </font>
    <font>
      <b/>
      <sz val="12"/>
      <name val="Arial"/>
      <family val="2"/>
    </font>
    <font>
      <sz val="10"/>
      <name val="Arial"/>
      <family val="2"/>
    </font>
    <font>
      <sz val="10"/>
      <name val="Arial MT"/>
      <family val="2"/>
    </font>
    <font>
      <sz val="12"/>
      <name val="Arial"/>
      <family val="2"/>
    </font>
    <font>
      <b/>
      <sz val="9"/>
      <name val="Arial Narrow"/>
      <family val="2"/>
    </font>
    <font>
      <b/>
      <sz val="10"/>
      <name val="Arial MT"/>
    </font>
    <font>
      <sz val="9"/>
      <name val="Arial"/>
      <family val="2"/>
    </font>
    <font>
      <b/>
      <sz val="9"/>
      <name val="Arial"/>
      <family val="2"/>
    </font>
    <font>
      <b/>
      <sz val="8"/>
      <color indexed="10"/>
      <name val="Arial"/>
      <family val="2"/>
    </font>
    <font>
      <b/>
      <sz val="9"/>
      <color indexed="9"/>
      <name val="Arial Narrow"/>
      <family val="2"/>
    </font>
    <font>
      <sz val="9"/>
      <name val="Arial Narrow"/>
      <family val="2"/>
    </font>
    <font>
      <b/>
      <sz val="10"/>
      <color indexed="10"/>
      <name val="Arial"/>
      <family val="2"/>
    </font>
    <font>
      <b/>
      <sz val="10"/>
      <name val="Arial"/>
      <family val="2"/>
    </font>
    <font>
      <b/>
      <sz val="10"/>
      <color indexed="9"/>
      <name val="Arial"/>
      <family val="2"/>
    </font>
    <font>
      <sz val="10"/>
      <name val="Arial Narrow"/>
      <family val="2"/>
    </font>
    <font>
      <b/>
      <sz val="10"/>
      <color indexed="9"/>
      <name val="Arial Narrow"/>
      <family val="2"/>
    </font>
    <font>
      <sz val="9"/>
      <color indexed="9"/>
      <name val="Arial Narrow"/>
      <family val="2"/>
    </font>
    <font>
      <sz val="10"/>
      <color indexed="9"/>
      <name val="Arial Narrow"/>
      <family val="2"/>
    </font>
    <font>
      <b/>
      <sz val="10"/>
      <name val="Arial"/>
      <family val="2"/>
    </font>
    <font>
      <sz val="10"/>
      <name val="Arial"/>
      <family val="2"/>
    </font>
    <font>
      <u/>
      <sz val="16"/>
      <name val="AGaramond Bold"/>
      <family val="1"/>
    </font>
    <font>
      <sz val="11"/>
      <name val="Arial"/>
      <family val="2"/>
    </font>
    <font>
      <sz val="8"/>
      <name val="Arial"/>
      <family val="2"/>
    </font>
    <font>
      <b/>
      <sz val="11"/>
      <name val="Arial"/>
      <family val="2"/>
    </font>
    <font>
      <b/>
      <u/>
      <sz val="10"/>
      <name val="Arial"/>
      <family val="2"/>
    </font>
    <font>
      <b/>
      <i/>
      <sz val="10"/>
      <name val="Arial"/>
      <family val="2"/>
    </font>
    <font>
      <i/>
      <sz val="10"/>
      <name val="Arial"/>
      <family val="2"/>
    </font>
    <font>
      <sz val="8"/>
      <name val="Tahoma"/>
      <family val="2"/>
    </font>
    <font>
      <sz val="10"/>
      <color indexed="81"/>
      <name val="Tahoma"/>
      <family val="2"/>
    </font>
    <font>
      <b/>
      <sz val="10"/>
      <color indexed="81"/>
      <name val="Tahoma"/>
      <family val="2"/>
    </font>
    <font>
      <b/>
      <sz val="8"/>
      <color indexed="10"/>
      <name val="Arial Narrow"/>
      <family val="2"/>
    </font>
    <font>
      <b/>
      <sz val="11"/>
      <color indexed="10"/>
      <name val="Arial"/>
      <family val="2"/>
    </font>
    <font>
      <sz val="11"/>
      <name val="Tahoma"/>
      <family val="2"/>
    </font>
    <font>
      <b/>
      <sz val="12"/>
      <name val="Tahoma"/>
      <family val="2"/>
    </font>
    <font>
      <b/>
      <sz val="14"/>
      <name val="Tahoma"/>
      <family val="2"/>
    </font>
    <font>
      <sz val="12"/>
      <name val="Tahoma"/>
      <family val="2"/>
    </font>
    <font>
      <b/>
      <u/>
      <sz val="12"/>
      <name val="Tahoma"/>
      <family val="2"/>
    </font>
    <font>
      <u/>
      <sz val="12"/>
      <name val="Tahoma"/>
      <family val="2"/>
    </font>
    <font>
      <sz val="10"/>
      <name val="Tahoma"/>
      <family val="2"/>
    </font>
    <font>
      <sz val="9"/>
      <name val="Tahoma"/>
      <family val="2"/>
    </font>
    <font>
      <u/>
      <sz val="10"/>
      <name val="Tahoma"/>
      <family val="2"/>
    </font>
    <font>
      <i/>
      <sz val="12"/>
      <name val="Tahoma"/>
      <family val="2"/>
    </font>
    <font>
      <b/>
      <sz val="10"/>
      <name val="Tahoma"/>
      <family val="2"/>
    </font>
    <font>
      <i/>
      <sz val="10"/>
      <name val="Tahoma"/>
      <family val="2"/>
    </font>
    <font>
      <i/>
      <sz val="10"/>
      <name val="Tahoma"/>
      <family val="2"/>
    </font>
    <font>
      <sz val="9"/>
      <color indexed="81"/>
      <name val="Tahoma"/>
      <family val="2"/>
    </font>
    <font>
      <b/>
      <sz val="9"/>
      <color indexed="81"/>
      <name val="Tahoma"/>
      <family val="2"/>
    </font>
    <font>
      <b/>
      <sz val="18"/>
      <color rgb="FFFF0000"/>
      <name val="Tahoma"/>
      <family val="2"/>
    </font>
    <font>
      <sz val="12"/>
      <color theme="1"/>
      <name val="Calibri"/>
      <family val="2"/>
      <scheme val="minor"/>
    </font>
    <font>
      <u/>
      <sz val="12"/>
      <color theme="1"/>
      <name val="Calibri"/>
      <family val="2"/>
      <scheme val="minor"/>
    </font>
    <font>
      <i/>
      <sz val="10"/>
      <color theme="0" tint="-0.499984740745262"/>
      <name val="Tahoma"/>
      <family val="2"/>
    </font>
    <font>
      <sz val="12"/>
      <name val="Calibri"/>
      <family val="2"/>
      <scheme val="minor"/>
    </font>
    <font>
      <b/>
      <sz val="12"/>
      <color theme="0" tint="-0.499984740745262"/>
      <name val="Calibri"/>
      <family val="2"/>
      <scheme val="minor"/>
    </font>
    <font>
      <b/>
      <u/>
      <sz val="12"/>
      <name val="Calibri"/>
      <family val="2"/>
      <scheme val="minor"/>
    </font>
    <font>
      <b/>
      <sz val="12"/>
      <name val="Calibri"/>
      <family val="2"/>
      <scheme val="minor"/>
    </font>
    <font>
      <b/>
      <sz val="12"/>
      <color theme="1"/>
      <name val="Calibri"/>
      <family val="2"/>
      <scheme val="minor"/>
    </font>
    <font>
      <sz val="10"/>
      <color rgb="FFFF0000"/>
      <name val="Tahoma"/>
      <family val="2"/>
    </font>
    <font>
      <b/>
      <sz val="8"/>
      <name val="Arial Narrow"/>
      <family val="2"/>
    </font>
    <font>
      <u/>
      <sz val="9"/>
      <name val="Arial"/>
      <family val="2"/>
    </font>
    <font>
      <u/>
      <sz val="10"/>
      <name val="Arial"/>
      <family val="2"/>
    </font>
    <font>
      <sz val="12"/>
      <color theme="1"/>
      <name val="Times New Roman"/>
      <family val="1"/>
    </font>
  </fonts>
  <fills count="10">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1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33CC"/>
        <bgColor indexed="64"/>
      </patternFill>
    </fill>
    <fill>
      <patternFill patternType="solid">
        <fgColor theme="9" tint="0.59999389629810485"/>
        <bgColor indexed="64"/>
      </patternFill>
    </fill>
  </fills>
  <borders count="5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8"/>
      </bottom>
      <diagonal/>
    </border>
    <border>
      <left/>
      <right/>
      <top style="thin">
        <color indexed="8"/>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19">
    <xf numFmtId="0" fontId="0" fillId="0" borderId="0" xfId="0"/>
    <xf numFmtId="0" fontId="0" fillId="0" borderId="0" xfId="0" applyAlignment="1">
      <alignment horizontal="right"/>
    </xf>
    <xf numFmtId="0" fontId="0" fillId="0" borderId="0" xfId="0" applyAlignment="1">
      <alignment horizontal="centerContinuous"/>
    </xf>
    <xf numFmtId="0" fontId="3" fillId="0" borderId="0" xfId="0" applyFont="1" applyAlignment="1">
      <alignment horizontal="centerContinuous" vertical="center"/>
    </xf>
    <xf numFmtId="0" fontId="3" fillId="0" borderId="0" xfId="0" applyFont="1" applyAlignment="1">
      <alignment horizontal="centerContinuous"/>
    </xf>
    <xf numFmtId="0" fontId="3" fillId="0" borderId="0" xfId="0" applyFont="1"/>
    <xf numFmtId="0" fontId="9" fillId="0" borderId="0" xfId="0" applyFont="1"/>
    <xf numFmtId="0" fontId="14" fillId="0" borderId="0" xfId="0" applyFont="1" applyAlignment="1">
      <alignment horizontal="center"/>
    </xf>
    <xf numFmtId="37" fontId="12" fillId="0" borderId="3" xfId="0" applyNumberFormat="1" applyFont="1" applyBorder="1" applyProtection="1">
      <protection locked="0"/>
    </xf>
    <xf numFmtId="37" fontId="12" fillId="0" borderId="1" xfId="0" applyNumberFormat="1" applyFont="1" applyBorder="1" applyProtection="1">
      <protection locked="0"/>
    </xf>
    <xf numFmtId="0" fontId="0" fillId="0" borderId="3" xfId="0" applyBorder="1"/>
    <xf numFmtId="0" fontId="14" fillId="0" borderId="0" xfId="0" applyFont="1" applyAlignment="1">
      <alignment horizontal="right"/>
    </xf>
    <xf numFmtId="0" fontId="20" fillId="0" borderId="0" xfId="0" applyFont="1" applyAlignment="1">
      <alignment horizontal="centerContinuous"/>
    </xf>
    <xf numFmtId="0" fontId="20" fillId="0" borderId="0" xfId="0" applyFont="1" applyAlignment="1">
      <alignment horizontal="centerContinuous" vertical="center"/>
    </xf>
    <xf numFmtId="0" fontId="14" fillId="0" borderId="0" xfId="0" applyFont="1" applyAlignment="1">
      <alignment horizontal="centerContinuous" vertical="center"/>
    </xf>
    <xf numFmtId="0" fontId="21" fillId="0" borderId="0" xfId="0" applyFont="1" applyAlignment="1">
      <alignment horizontal="centerContinuous"/>
    </xf>
    <xf numFmtId="0" fontId="14" fillId="0" borderId="0" xfId="0" applyFont="1" applyAlignment="1">
      <alignment horizontal="centerContinuous"/>
    </xf>
    <xf numFmtId="0" fontId="7" fillId="0" borderId="0" xfId="0" applyFont="1" applyAlignment="1">
      <alignment horizontal="center"/>
    </xf>
    <xf numFmtId="0" fontId="14" fillId="0" borderId="0" xfId="0" applyFont="1"/>
    <xf numFmtId="37" fontId="0" fillId="0" borderId="0" xfId="0" applyNumberFormat="1"/>
    <xf numFmtId="37" fontId="0" fillId="0" borderId="17" xfId="0" applyNumberFormat="1" applyBorder="1"/>
    <xf numFmtId="0" fontId="9" fillId="0" borderId="0" xfId="0" applyFont="1" applyAlignment="1">
      <alignment horizontal="left"/>
    </xf>
    <xf numFmtId="0" fontId="21" fillId="0" borderId="0" xfId="0" applyFont="1"/>
    <xf numFmtId="0" fontId="20" fillId="0" borderId="0" xfId="0" applyFont="1"/>
    <xf numFmtId="0" fontId="23" fillId="0" borderId="0" xfId="0" quotePrefix="1" applyFont="1" applyAlignment="1">
      <alignment horizontal="right"/>
    </xf>
    <xf numFmtId="0" fontId="23" fillId="0" borderId="0" xfId="0" applyFont="1"/>
    <xf numFmtId="37" fontId="23" fillId="0" borderId="10" xfId="0" applyNumberFormat="1" applyFont="1" applyBorder="1"/>
    <xf numFmtId="0" fontId="23" fillId="0" borderId="0" xfId="0" applyFont="1" applyAlignment="1">
      <alignment horizontal="right"/>
    </xf>
    <xf numFmtId="37" fontId="23" fillId="0" borderId="0" xfId="0" applyNumberFormat="1" applyFont="1"/>
    <xf numFmtId="37" fontId="23" fillId="0" borderId="17" xfId="0" applyNumberFormat="1" applyFont="1" applyBorder="1"/>
    <xf numFmtId="37" fontId="23" fillId="0" borderId="15" xfId="0" applyNumberFormat="1" applyFont="1" applyBorder="1"/>
    <xf numFmtId="0" fontId="0" fillId="0" borderId="17" xfId="0" applyBorder="1" applyAlignment="1">
      <alignment horizontal="right"/>
    </xf>
    <xf numFmtId="0" fontId="0" fillId="0" borderId="17" xfId="0" applyBorder="1"/>
    <xf numFmtId="37" fontId="25" fillId="0" borderId="17" xfId="0" applyNumberFormat="1" applyFont="1" applyBorder="1"/>
    <xf numFmtId="0" fontId="4" fillId="0" borderId="0" xfId="0" applyFont="1" applyAlignment="1">
      <alignment horizontal="center" vertical="center"/>
    </xf>
    <xf numFmtId="0" fontId="0" fillId="0" borderId="0" xfId="0" applyAlignment="1">
      <alignment horizontal="center"/>
    </xf>
    <xf numFmtId="0" fontId="26" fillId="0" borderId="0" xfId="0" applyFont="1" applyAlignment="1">
      <alignment horizontal="centerContinuous"/>
    </xf>
    <xf numFmtId="0" fontId="28" fillId="0" borderId="0" xfId="0" applyFont="1"/>
    <xf numFmtId="0" fontId="0" fillId="0" borderId="3" xfId="0" applyBorder="1" applyAlignment="1">
      <alignment horizontal="center" wrapText="1"/>
    </xf>
    <xf numFmtId="0" fontId="0" fillId="0" borderId="3" xfId="0" applyBorder="1" applyAlignment="1">
      <alignment wrapText="1"/>
    </xf>
    <xf numFmtId="0" fontId="0" fillId="0" borderId="3" xfId="0" applyBorder="1" applyAlignment="1" applyProtection="1">
      <alignment wrapText="1"/>
      <protection locked="0"/>
    </xf>
    <xf numFmtId="0" fontId="0" fillId="0" borderId="3" xfId="0" applyBorder="1" applyProtection="1">
      <protection locked="0"/>
    </xf>
    <xf numFmtId="0" fontId="14" fillId="3" borderId="18" xfId="0" applyFont="1" applyFill="1" applyBorder="1" applyAlignment="1">
      <alignment horizontal="center"/>
    </xf>
    <xf numFmtId="37" fontId="12" fillId="0" borderId="7" xfId="0" applyNumberFormat="1" applyFont="1" applyBorder="1" applyProtection="1">
      <protection locked="0"/>
    </xf>
    <xf numFmtId="0" fontId="0" fillId="0" borderId="0" xfId="0" applyAlignment="1">
      <alignment horizontal="left" wrapText="1"/>
    </xf>
    <xf numFmtId="0" fontId="27" fillId="0" borderId="0" xfId="0" applyFont="1"/>
    <xf numFmtId="0" fontId="0" fillId="0" borderId="3" xfId="0" applyBorder="1" applyAlignment="1" applyProtection="1">
      <alignment horizontal="center"/>
      <protection locked="0"/>
    </xf>
    <xf numFmtId="0" fontId="0" fillId="0" borderId="3" xfId="0" applyBorder="1" applyAlignment="1">
      <alignment horizontal="center"/>
    </xf>
    <xf numFmtId="41" fontId="49" fillId="0" borderId="0" xfId="0" applyNumberFormat="1" applyFont="1"/>
    <xf numFmtId="37" fontId="12" fillId="0" borderId="4" xfId="0" applyNumberFormat="1" applyFont="1" applyBorder="1" applyProtection="1">
      <protection locked="0"/>
    </xf>
    <xf numFmtId="0" fontId="40" fillId="0" borderId="0" xfId="0" applyFont="1"/>
    <xf numFmtId="43" fontId="50" fillId="6" borderId="22" xfId="1" applyFont="1" applyFill="1" applyBorder="1" applyProtection="1"/>
    <xf numFmtId="43" fontId="50" fillId="5" borderId="22" xfId="1" applyFont="1" applyFill="1" applyBorder="1" applyProtection="1">
      <protection locked="0"/>
    </xf>
    <xf numFmtId="43" fontId="50" fillId="0" borderId="22" xfId="1" applyFont="1" applyFill="1" applyBorder="1" applyProtection="1"/>
    <xf numFmtId="44" fontId="0" fillId="0" borderId="3" xfId="2" applyFont="1" applyBorder="1" applyAlignment="1" applyProtection="1">
      <alignment wrapText="1"/>
      <protection locked="0"/>
    </xf>
    <xf numFmtId="0" fontId="45" fillId="0" borderId="0" xfId="0" applyFont="1" applyAlignment="1">
      <alignment horizontal="center"/>
    </xf>
    <xf numFmtId="0" fontId="46" fillId="0" borderId="0" xfId="0" applyFont="1"/>
    <xf numFmtId="0" fontId="27" fillId="0" borderId="0" xfId="0" applyFont="1" applyAlignment="1">
      <alignment horizontal="center"/>
    </xf>
    <xf numFmtId="0" fontId="45" fillId="0" borderId="0" xfId="0" applyFont="1"/>
    <xf numFmtId="0" fontId="52" fillId="0" borderId="3" xfId="0" applyFont="1" applyBorder="1"/>
    <xf numFmtId="0" fontId="52" fillId="0" borderId="3" xfId="0" applyFont="1" applyBorder="1" applyAlignment="1">
      <alignment horizontal="center"/>
    </xf>
    <xf numFmtId="0" fontId="52" fillId="0" borderId="0" xfId="0" applyFont="1"/>
    <xf numFmtId="0" fontId="52" fillId="0" borderId="3" xfId="0" applyFont="1" applyBorder="1" applyAlignment="1">
      <alignment horizontal="center" wrapText="1"/>
    </xf>
    <xf numFmtId="0" fontId="52" fillId="0" borderId="3" xfId="0" applyFont="1" applyBorder="1" applyAlignment="1">
      <alignment wrapText="1"/>
    </xf>
    <xf numFmtId="44" fontId="52" fillId="0" borderId="3" xfId="2" applyFont="1" applyBorder="1" applyAlignment="1" applyProtection="1">
      <alignment wrapText="1"/>
    </xf>
    <xf numFmtId="0" fontId="0" fillId="0" borderId="0" xfId="0" applyAlignment="1">
      <alignment wrapText="1"/>
    </xf>
    <xf numFmtId="44" fontId="0" fillId="0" borderId="0" xfId="2" applyFont="1" applyBorder="1" applyAlignment="1" applyProtection="1">
      <alignment wrapText="1"/>
    </xf>
    <xf numFmtId="165" fontId="53" fillId="6" borderId="27" xfId="2" applyNumberFormat="1" applyFont="1" applyFill="1" applyBorder="1" applyProtection="1"/>
    <xf numFmtId="165" fontId="53" fillId="7" borderId="27" xfId="2" applyNumberFormat="1" applyFont="1" applyFill="1" applyBorder="1" applyProtection="1"/>
    <xf numFmtId="166" fontId="53" fillId="7" borderId="30" xfId="3" applyNumberFormat="1" applyFont="1" applyFill="1" applyBorder="1" applyProtection="1"/>
    <xf numFmtId="165" fontId="53" fillId="5" borderId="27" xfId="2" applyNumberFormat="1" applyFont="1" applyFill="1" applyBorder="1" applyProtection="1">
      <protection locked="0"/>
    </xf>
    <xf numFmtId="0" fontId="58" fillId="0" borderId="0" xfId="0" applyFont="1"/>
    <xf numFmtId="165" fontId="53" fillId="5" borderId="33" xfId="2" applyNumberFormat="1" applyFont="1" applyFill="1" applyBorder="1" applyProtection="1">
      <protection locked="0"/>
    </xf>
    <xf numFmtId="165" fontId="53" fillId="6" borderId="30" xfId="2" applyNumberFormat="1" applyFont="1" applyFill="1" applyBorder="1" applyProtection="1"/>
    <xf numFmtId="0" fontId="58" fillId="0" borderId="0" xfId="0" applyFont="1" applyAlignment="1">
      <alignment horizontal="left" wrapText="1"/>
    </xf>
    <xf numFmtId="37" fontId="3" fillId="0" borderId="0" xfId="0" applyNumberFormat="1" applyFont="1"/>
    <xf numFmtId="0" fontId="0" fillId="0" borderId="25" xfId="0" applyBorder="1" applyAlignment="1">
      <alignment wrapText="1"/>
    </xf>
    <xf numFmtId="0" fontId="5" fillId="0" borderId="0" xfId="0" applyFont="1" applyAlignment="1">
      <alignment horizontal="centerContinuous"/>
    </xf>
    <xf numFmtId="0" fontId="5" fillId="0" borderId="27" xfId="0" applyFont="1" applyBorder="1" applyAlignment="1">
      <alignment horizontal="centerContinuous"/>
    </xf>
    <xf numFmtId="0" fontId="3" fillId="0" borderId="27" xfId="0" applyFont="1" applyBorder="1"/>
    <xf numFmtId="0" fontId="8" fillId="0" borderId="0" xfId="0" applyFont="1"/>
    <xf numFmtId="0" fontId="8" fillId="0" borderId="3" xfId="0" applyFont="1" applyBorder="1"/>
    <xf numFmtId="37" fontId="9" fillId="0" borderId="3" xfId="0" applyNumberFormat="1" applyFont="1" applyBorder="1"/>
    <xf numFmtId="37" fontId="9" fillId="0" borderId="0" xfId="0" applyNumberFormat="1" applyFont="1"/>
    <xf numFmtId="0" fontId="8" fillId="0" borderId="27" xfId="0" applyFont="1" applyBorder="1"/>
    <xf numFmtId="0" fontId="8" fillId="0" borderId="26" xfId="0" applyFont="1" applyBorder="1"/>
    <xf numFmtId="37" fontId="9" fillId="0" borderId="44" xfId="0" applyNumberFormat="1" applyFont="1" applyBorder="1"/>
    <xf numFmtId="37" fontId="8" fillId="0" borderId="3" xfId="0" applyNumberFormat="1" applyFont="1" applyBorder="1"/>
    <xf numFmtId="0" fontId="8" fillId="0" borderId="8" xfId="0" applyFont="1" applyBorder="1"/>
    <xf numFmtId="0" fontId="8" fillId="0" borderId="45" xfId="0" applyFont="1" applyBorder="1"/>
    <xf numFmtId="37" fontId="8" fillId="0" borderId="7" xfId="0" applyNumberFormat="1" applyFont="1" applyBorder="1"/>
    <xf numFmtId="37" fontId="9" fillId="0" borderId="38" xfId="0" applyNumberFormat="1" applyFont="1" applyBorder="1"/>
    <xf numFmtId="0" fontId="8" fillId="0" borderId="37" xfId="0" applyFont="1" applyBorder="1"/>
    <xf numFmtId="0" fontId="8" fillId="0" borderId="36" xfId="0" applyFont="1" applyBorder="1"/>
    <xf numFmtId="0" fontId="8" fillId="0" borderId="28" xfId="0" applyFont="1" applyBorder="1"/>
    <xf numFmtId="0" fontId="8" fillId="0" borderId="41" xfId="0" applyFont="1" applyBorder="1"/>
    <xf numFmtId="0" fontId="8" fillId="0" borderId="42" xfId="0" applyFont="1" applyBorder="1"/>
    <xf numFmtId="0" fontId="8" fillId="0" borderId="34" xfId="0" applyFont="1" applyBorder="1"/>
    <xf numFmtId="37" fontId="8" fillId="0" borderId="21" xfId="0" applyNumberFormat="1" applyFont="1" applyBorder="1"/>
    <xf numFmtId="37" fontId="8" fillId="0" borderId="8" xfId="0" applyNumberFormat="1" applyFont="1" applyBorder="1"/>
    <xf numFmtId="0" fontId="8" fillId="0" borderId="6" xfId="0" applyFont="1" applyBorder="1"/>
    <xf numFmtId="0" fontId="8" fillId="0" borderId="39" xfId="0" applyFont="1" applyBorder="1"/>
    <xf numFmtId="0" fontId="8" fillId="0" borderId="43" xfId="0" applyFont="1" applyBorder="1"/>
    <xf numFmtId="37" fontId="8" fillId="0" borderId="4" xfId="0" applyNumberFormat="1" applyFont="1" applyBorder="1"/>
    <xf numFmtId="37" fontId="9" fillId="0" borderId="9" xfId="0" applyNumberFormat="1" applyFont="1" applyBorder="1"/>
    <xf numFmtId="0" fontId="60" fillId="0" borderId="0" xfId="0" applyFont="1"/>
    <xf numFmtId="37" fontId="9" fillId="0" borderId="8" xfId="0" applyNumberFormat="1" applyFont="1" applyBorder="1"/>
    <xf numFmtId="37" fontId="9" fillId="0" borderId="7" xfId="0" applyNumberFormat="1" applyFont="1" applyBorder="1"/>
    <xf numFmtId="0" fontId="8" fillId="0" borderId="32" xfId="0" applyFont="1" applyBorder="1"/>
    <xf numFmtId="0" fontId="44" fillId="0" borderId="3" xfId="0" applyFont="1" applyBorder="1" applyAlignment="1">
      <alignment horizontal="center"/>
    </xf>
    <xf numFmtId="0" fontId="12" fillId="5" borderId="7" xfId="0" applyFont="1" applyFill="1" applyBorder="1" applyProtection="1">
      <protection locked="0"/>
    </xf>
    <xf numFmtId="0" fontId="1" fillId="0" borderId="0" xfId="0" applyFont="1" applyAlignment="1">
      <alignment horizontal="center"/>
    </xf>
    <xf numFmtId="165" fontId="53" fillId="0" borderId="0" xfId="2" applyNumberFormat="1" applyFont="1" applyFill="1" applyBorder="1" applyProtection="1"/>
    <xf numFmtId="166" fontId="53" fillId="0" borderId="0" xfId="3" applyNumberFormat="1" applyFont="1" applyFill="1" applyBorder="1" applyProtection="1"/>
    <xf numFmtId="43" fontId="50" fillId="5" borderId="3" xfId="1" applyFont="1" applyFill="1" applyBorder="1" applyProtection="1">
      <protection locked="0"/>
    </xf>
    <xf numFmtId="43" fontId="50" fillId="9" borderId="22" xfId="1" applyFont="1" applyFill="1" applyBorder="1" applyProtection="1"/>
    <xf numFmtId="0" fontId="2" fillId="0" borderId="0" xfId="0" applyFont="1" applyAlignment="1">
      <alignment horizontal="centerContinuous"/>
    </xf>
    <xf numFmtId="0" fontId="14" fillId="0" borderId="33" xfId="0" applyFont="1" applyBorder="1"/>
    <xf numFmtId="0" fontId="1" fillId="0" borderId="0" xfId="0" applyFont="1"/>
    <xf numFmtId="0" fontId="0" fillId="0" borderId="0" xfId="0" applyProtection="1">
      <protection locked="0"/>
    </xf>
    <xf numFmtId="0" fontId="16" fillId="0" borderId="0" xfId="0" applyFont="1" applyProtection="1">
      <protection locked="0"/>
    </xf>
    <xf numFmtId="0" fontId="1" fillId="0" borderId="3" xfId="0" applyFont="1" applyBorder="1" applyAlignment="1" applyProtection="1">
      <alignment wrapText="1"/>
      <protection locked="0"/>
    </xf>
    <xf numFmtId="44" fontId="0" fillId="0" borderId="3" xfId="2" applyFont="1" applyBorder="1" applyAlignment="1" applyProtection="1">
      <alignment wrapText="1"/>
    </xf>
    <xf numFmtId="0" fontId="3" fillId="0" borderId="0" xfId="0" applyFont="1" applyAlignment="1">
      <alignment horizontal="right"/>
    </xf>
    <xf numFmtId="0" fontId="3" fillId="0" borderId="31" xfId="0" applyFont="1" applyBorder="1"/>
    <xf numFmtId="0" fontId="3" fillId="0" borderId="32" xfId="0" applyFont="1" applyBorder="1"/>
    <xf numFmtId="0" fontId="3" fillId="0" borderId="32" xfId="0" applyFont="1" applyBorder="1" applyAlignment="1">
      <alignment horizontal="right"/>
    </xf>
    <xf numFmtId="0" fontId="9" fillId="0" borderId="26" xfId="0" applyFont="1" applyBorder="1" applyAlignment="1">
      <alignment horizontal="centerContinuous"/>
    </xf>
    <xf numFmtId="0" fontId="3" fillId="0" borderId="26" xfId="0" applyFont="1" applyBorder="1"/>
    <xf numFmtId="0" fontId="14" fillId="0" borderId="27" xfId="0" applyFont="1" applyBorder="1"/>
    <xf numFmtId="0" fontId="9" fillId="0" borderId="27" xfId="0" applyFont="1" applyBorder="1"/>
    <xf numFmtId="37" fontId="8" fillId="0" borderId="0" xfId="0" applyNumberFormat="1" applyFont="1"/>
    <xf numFmtId="37" fontId="14" fillId="0" borderId="25" xfId="0" applyNumberFormat="1" applyFont="1" applyBorder="1"/>
    <xf numFmtId="0" fontId="61" fillId="0" borderId="16" xfId="0" applyFont="1" applyBorder="1" applyAlignment="1">
      <alignment horizontal="left"/>
    </xf>
    <xf numFmtId="0" fontId="61" fillId="0" borderId="0" xfId="0" applyFont="1" applyAlignment="1">
      <alignment horizontal="left"/>
    </xf>
    <xf numFmtId="0" fontId="14" fillId="0" borderId="32" xfId="0" applyFont="1" applyBorder="1"/>
    <xf numFmtId="0" fontId="0" fillId="0" borderId="0" xfId="0" applyAlignment="1">
      <alignment horizontal="center" wrapText="1"/>
    </xf>
    <xf numFmtId="0" fontId="2" fillId="0" borderId="0" xfId="0" applyFont="1" applyAlignment="1">
      <alignment horizontal="center"/>
    </xf>
    <xf numFmtId="0" fontId="10" fillId="0" borderId="0" xfId="0" applyFont="1" applyAlignment="1">
      <alignment horizontal="left"/>
    </xf>
    <xf numFmtId="0" fontId="11" fillId="8" borderId="12" xfId="0" applyFont="1" applyFill="1" applyBorder="1" applyAlignment="1">
      <alignment horizontal="right"/>
    </xf>
    <xf numFmtId="0" fontId="12" fillId="0" borderId="3" xfId="0" applyFont="1" applyBorder="1"/>
    <xf numFmtId="0" fontId="11" fillId="8" borderId="11" xfId="0" applyFont="1" applyFill="1" applyBorder="1" applyAlignment="1">
      <alignment horizontal="right"/>
    </xf>
    <xf numFmtId="0" fontId="11" fillId="8" borderId="21" xfId="0" applyFont="1" applyFill="1" applyBorder="1" applyAlignment="1">
      <alignment horizontal="right"/>
    </xf>
    <xf numFmtId="0" fontId="12" fillId="0" borderId="7" xfId="0" applyFont="1" applyBorder="1"/>
    <xf numFmtId="0" fontId="11" fillId="8" borderId="3" xfId="0" applyFont="1" applyFill="1" applyBorder="1" applyAlignment="1">
      <alignment horizontal="right"/>
    </xf>
    <xf numFmtId="0" fontId="11" fillId="8" borderId="1" xfId="0" applyFont="1" applyFill="1" applyBorder="1" applyAlignment="1">
      <alignment horizontal="right"/>
    </xf>
    <xf numFmtId="0" fontId="12" fillId="0" borderId="22" xfId="0" applyFont="1" applyBorder="1"/>
    <xf numFmtId="0" fontId="11" fillId="8" borderId="0" xfId="0" applyFont="1" applyFill="1" applyAlignment="1">
      <alignment horizontal="right"/>
    </xf>
    <xf numFmtId="0" fontId="59" fillId="0" borderId="7" xfId="0" applyFont="1" applyBorder="1" applyAlignment="1">
      <alignment horizontal="centerContinuous" wrapText="1"/>
    </xf>
    <xf numFmtId="0" fontId="14" fillId="0" borderId="7" xfId="0" applyFont="1" applyBorder="1" applyAlignment="1">
      <alignment horizontal="center"/>
    </xf>
    <xf numFmtId="0" fontId="6" fillId="0" borderId="12" xfId="0" applyFont="1" applyBorder="1"/>
    <xf numFmtId="0" fontId="6" fillId="0" borderId="12" xfId="0" applyFont="1" applyBorder="1" applyAlignment="1">
      <alignment horizontal="center"/>
    </xf>
    <xf numFmtId="0" fontId="59" fillId="0" borderId="12" xfId="0" applyFont="1" applyBorder="1" applyAlignment="1">
      <alignment horizontal="centerContinuous" wrapText="1"/>
    </xf>
    <xf numFmtId="0" fontId="59" fillId="0" borderId="12" xfId="0" applyFont="1" applyBorder="1" applyAlignment="1">
      <alignment horizontal="center" wrapText="1"/>
    </xf>
    <xf numFmtId="0" fontId="59" fillId="0" borderId="9" xfId="0" applyFont="1" applyBorder="1" applyAlignment="1">
      <alignment horizontal="centerContinuous" wrapText="1"/>
    </xf>
    <xf numFmtId="0" fontId="14" fillId="0" borderId="12" xfId="0" applyFont="1" applyBorder="1" applyAlignment="1">
      <alignment horizontal="center"/>
    </xf>
    <xf numFmtId="0" fontId="59" fillId="0" borderId="25" xfId="0" applyFont="1" applyBorder="1" applyAlignment="1">
      <alignment horizontal="centerContinuous" wrapText="1"/>
    </xf>
    <xf numFmtId="0" fontId="0" fillId="8" borderId="3" xfId="0" applyFill="1" applyBorder="1"/>
    <xf numFmtId="37" fontId="0" fillId="8" borderId="3" xfId="0" applyNumberFormat="1" applyFill="1" applyBorder="1"/>
    <xf numFmtId="37" fontId="0" fillId="8" borderId="1" xfId="0" applyNumberFormat="1" applyFill="1" applyBorder="1"/>
    <xf numFmtId="37" fontId="0" fillId="8" borderId="12" xfId="0" applyNumberFormat="1" applyFill="1" applyBorder="1"/>
    <xf numFmtId="0" fontId="12" fillId="8" borderId="3" xfId="0" applyFont="1" applyFill="1" applyBorder="1"/>
    <xf numFmtId="0" fontId="11" fillId="8" borderId="3" xfId="0" applyFont="1" applyFill="1" applyBorder="1"/>
    <xf numFmtId="37" fontId="12" fillId="8" borderId="3" xfId="0" applyNumberFormat="1" applyFont="1" applyFill="1" applyBorder="1"/>
    <xf numFmtId="37" fontId="12" fillId="8" borderId="1" xfId="0" applyNumberFormat="1" applyFont="1" applyFill="1" applyBorder="1"/>
    <xf numFmtId="37" fontId="12" fillId="2" borderId="3" xfId="0" applyNumberFormat="1" applyFont="1" applyFill="1" applyBorder="1"/>
    <xf numFmtId="37" fontId="12" fillId="5" borderId="3" xfId="0" applyNumberFormat="1" applyFont="1" applyFill="1" applyBorder="1"/>
    <xf numFmtId="0" fontId="0" fillId="2" borderId="3" xfId="0" applyFill="1" applyBorder="1"/>
    <xf numFmtId="0" fontId="6" fillId="2" borderId="3" xfId="0" applyFont="1" applyFill="1" applyBorder="1"/>
    <xf numFmtId="0" fontId="12" fillId="2" borderId="3" xfId="0" applyFont="1" applyFill="1" applyBorder="1"/>
    <xf numFmtId="37" fontId="11" fillId="8" borderId="3" xfId="0" applyNumberFormat="1" applyFont="1" applyFill="1" applyBorder="1"/>
    <xf numFmtId="37" fontId="11" fillId="8" borderId="1" xfId="0" applyNumberFormat="1" applyFont="1" applyFill="1" applyBorder="1"/>
    <xf numFmtId="37" fontId="12" fillId="5" borderId="1" xfId="0" applyNumberFormat="1" applyFont="1" applyFill="1" applyBorder="1"/>
    <xf numFmtId="37" fontId="12" fillId="2" borderId="1" xfId="0" applyNumberFormat="1" applyFont="1" applyFill="1" applyBorder="1"/>
    <xf numFmtId="0" fontId="15" fillId="8" borderId="3" xfId="0" applyFont="1" applyFill="1" applyBorder="1"/>
    <xf numFmtId="0" fontId="16" fillId="0" borderId="0" xfId="0" applyFont="1"/>
    <xf numFmtId="37" fontId="17" fillId="8" borderId="3" xfId="0" applyNumberFormat="1" applyFont="1" applyFill="1" applyBorder="1"/>
    <xf numFmtId="37" fontId="16" fillId="8" borderId="3" xfId="0" applyNumberFormat="1" applyFont="1" applyFill="1" applyBorder="1"/>
    <xf numFmtId="0" fontId="6" fillId="2" borderId="3" xfId="0" applyFont="1" applyFill="1" applyBorder="1" applyAlignment="1">
      <alignment horizontal="right"/>
    </xf>
    <xf numFmtId="37" fontId="16" fillId="2" borderId="3" xfId="0" applyNumberFormat="1" applyFont="1" applyFill="1" applyBorder="1"/>
    <xf numFmtId="0" fontId="18" fillId="8" borderId="3" xfId="0" applyFont="1" applyFill="1" applyBorder="1"/>
    <xf numFmtId="37" fontId="19" fillId="8" borderId="3" xfId="0" applyNumberFormat="1" applyFont="1" applyFill="1" applyBorder="1"/>
    <xf numFmtId="37" fontId="18" fillId="8" borderId="3" xfId="0" applyNumberFormat="1" applyFont="1" applyFill="1" applyBorder="1"/>
    <xf numFmtId="37" fontId="18" fillId="8" borderId="1" xfId="0" applyNumberFormat="1" applyFont="1" applyFill="1" applyBorder="1"/>
    <xf numFmtId="37" fontId="12" fillId="8" borderId="7" xfId="0" applyNumberFormat="1" applyFont="1" applyFill="1" applyBorder="1"/>
    <xf numFmtId="37" fontId="12" fillId="8" borderId="4" xfId="0" applyNumberFormat="1" applyFont="1" applyFill="1" applyBorder="1"/>
    <xf numFmtId="0" fontId="12" fillId="4" borderId="3" xfId="0" applyFont="1" applyFill="1" applyBorder="1"/>
    <xf numFmtId="0" fontId="6" fillId="4" borderId="3" xfId="0" applyFont="1" applyFill="1" applyBorder="1" applyAlignment="1">
      <alignment horizontal="right"/>
    </xf>
    <xf numFmtId="37" fontId="12" fillId="4" borderId="3" xfId="0" applyNumberFormat="1" applyFont="1" applyFill="1" applyBorder="1"/>
    <xf numFmtId="37" fontId="6" fillId="4" borderId="3" xfId="0" applyNumberFormat="1" applyFont="1" applyFill="1" applyBorder="1"/>
    <xf numFmtId="0" fontId="6" fillId="2" borderId="3" xfId="0" applyFont="1" applyFill="1" applyBorder="1" applyAlignment="1">
      <alignment horizontal="left"/>
    </xf>
    <xf numFmtId="0" fontId="0" fillId="2" borderId="0" xfId="0" applyFill="1"/>
    <xf numFmtId="37" fontId="6" fillId="2" borderId="3" xfId="0" applyNumberFormat="1" applyFont="1" applyFill="1" applyBorder="1"/>
    <xf numFmtId="0" fontId="12" fillId="0" borderId="0" xfId="0" applyFont="1"/>
    <xf numFmtId="0" fontId="1" fillId="0" borderId="3" xfId="0" applyFont="1" applyBorder="1" applyProtection="1">
      <protection locked="0"/>
    </xf>
    <xf numFmtId="0" fontId="1" fillId="0" borderId="3" xfId="0" applyFont="1" applyBorder="1" applyAlignment="1" applyProtection="1">
      <alignment horizontal="center"/>
      <protection locked="0"/>
    </xf>
    <xf numFmtId="44" fontId="1" fillId="0" borderId="3" xfId="2" applyFont="1" applyBorder="1" applyAlignment="1" applyProtection="1">
      <alignment wrapText="1"/>
      <protection locked="0"/>
    </xf>
    <xf numFmtId="44" fontId="1" fillId="0" borderId="0" xfId="2" applyFont="1" applyProtection="1">
      <protection locked="0"/>
    </xf>
    <xf numFmtId="0" fontId="27" fillId="0" borderId="0" xfId="0" applyFont="1" applyAlignment="1">
      <alignment horizontal="centerContinuous"/>
    </xf>
    <xf numFmtId="0" fontId="49" fillId="0" borderId="0" xfId="0" applyFont="1"/>
    <xf numFmtId="0" fontId="50" fillId="0" borderId="7" xfId="0" applyFont="1" applyBorder="1"/>
    <xf numFmtId="0" fontId="50" fillId="0" borderId="24" xfId="0" applyFont="1" applyBorder="1" applyAlignment="1">
      <alignment horizontal="center"/>
    </xf>
    <xf numFmtId="0" fontId="50" fillId="9" borderId="24" xfId="0" applyFont="1" applyFill="1" applyBorder="1" applyAlignment="1">
      <alignment horizontal="center" wrapText="1"/>
    </xf>
    <xf numFmtId="0" fontId="50" fillId="0" borderId="24" xfId="0" applyFont="1" applyBorder="1" applyAlignment="1">
      <alignment horizontal="center" wrapText="1"/>
    </xf>
    <xf numFmtId="0" fontId="50" fillId="0" borderId="22" xfId="0" applyFont="1" applyBorder="1"/>
    <xf numFmtId="43" fontId="50" fillId="0" borderId="22" xfId="1" applyFont="1" applyBorder="1" applyProtection="1"/>
    <xf numFmtId="43" fontId="50" fillId="7" borderId="22" xfId="1" applyFont="1" applyFill="1" applyBorder="1" applyProtection="1"/>
    <xf numFmtId="43" fontId="50" fillId="0" borderId="12" xfId="1" applyFont="1" applyBorder="1" applyProtection="1"/>
    <xf numFmtId="43" fontId="50" fillId="9" borderId="12" xfId="1" applyFont="1" applyFill="1" applyBorder="1" applyProtection="1"/>
    <xf numFmtId="43" fontId="50" fillId="7" borderId="12" xfId="1" applyFont="1" applyFill="1" applyBorder="1" applyProtection="1"/>
    <xf numFmtId="0" fontId="50" fillId="0" borderId="12" xfId="0" applyFont="1" applyBorder="1"/>
    <xf numFmtId="40" fontId="50" fillId="6" borderId="3" xfId="1" applyNumberFormat="1" applyFont="1" applyFill="1" applyBorder="1" applyProtection="1"/>
    <xf numFmtId="40" fontId="50" fillId="9" borderId="3" xfId="1" applyNumberFormat="1" applyFont="1" applyFill="1" applyBorder="1" applyProtection="1"/>
    <xf numFmtId="0" fontId="51" fillId="0" borderId="4" xfId="0" applyFont="1" applyBorder="1"/>
    <xf numFmtId="0" fontId="42" fillId="0" borderId="8" xfId="0" applyFont="1" applyBorder="1"/>
    <xf numFmtId="0" fontId="0" fillId="0" borderId="8" xfId="0" applyBorder="1"/>
    <xf numFmtId="0" fontId="0" fillId="0" borderId="5" xfId="0" applyBorder="1"/>
    <xf numFmtId="0" fontId="56" fillId="0" borderId="0" xfId="0" applyFont="1" applyAlignment="1">
      <alignment horizontal="center"/>
    </xf>
    <xf numFmtId="0" fontId="54" fillId="0" borderId="0" xfId="0" applyFont="1"/>
    <xf numFmtId="0" fontId="55" fillId="0" borderId="26" xfId="0" applyFont="1" applyBorder="1"/>
    <xf numFmtId="0" fontId="53" fillId="0" borderId="0" xfId="0" applyFont="1"/>
    <xf numFmtId="0" fontId="53" fillId="0" borderId="27" xfId="0" applyFont="1" applyBorder="1"/>
    <xf numFmtId="0" fontId="53" fillId="0" borderId="26" xfId="0" applyFont="1" applyBorder="1"/>
    <xf numFmtId="165" fontId="53" fillId="0" borderId="27" xfId="2" applyNumberFormat="1" applyFont="1" applyBorder="1" applyProtection="1"/>
    <xf numFmtId="165" fontId="53" fillId="0" borderId="28" xfId="2" applyNumberFormat="1" applyFont="1" applyBorder="1" applyProtection="1"/>
    <xf numFmtId="0" fontId="53" fillId="0" borderId="29" xfId="0" applyFont="1" applyBorder="1"/>
    <xf numFmtId="0" fontId="40" fillId="0" borderId="17" xfId="0" applyFont="1" applyBorder="1"/>
    <xf numFmtId="165" fontId="53" fillId="0" borderId="0" xfId="2" applyNumberFormat="1" applyFont="1" applyProtection="1"/>
    <xf numFmtId="165" fontId="53" fillId="0" borderId="0" xfId="2" applyNumberFormat="1" applyFont="1" applyFill="1" applyProtection="1"/>
    <xf numFmtId="0" fontId="53" fillId="0" borderId="31" xfId="0" applyFont="1" applyBorder="1"/>
    <xf numFmtId="0" fontId="40" fillId="0" borderId="32" xfId="0" applyFont="1" applyBorder="1"/>
    <xf numFmtId="43" fontId="50" fillId="5" borderId="12" xfId="1" applyFont="1" applyFill="1" applyBorder="1" applyProtection="1">
      <protection locked="0"/>
    </xf>
    <xf numFmtId="0" fontId="50" fillId="5" borderId="7" xfId="0" applyFont="1" applyFill="1" applyBorder="1" applyAlignment="1" applyProtection="1">
      <alignment horizontal="center" wrapText="1"/>
      <protection locked="0"/>
    </xf>
    <xf numFmtId="0" fontId="1" fillId="0" borderId="3" xfId="0" applyFont="1" applyBorder="1" applyAlignment="1">
      <alignment horizontal="left" wrapText="1"/>
    </xf>
    <xf numFmtId="0" fontId="1" fillId="0" borderId="3" xfId="0" applyFont="1" applyBorder="1" applyAlignment="1">
      <alignment wrapText="1"/>
    </xf>
    <xf numFmtId="0" fontId="40" fillId="0" borderId="3" xfId="0" applyFont="1" applyBorder="1"/>
    <xf numFmtId="0" fontId="8" fillId="0" borderId="0" xfId="0" applyFont="1" applyAlignment="1">
      <alignment horizontal="right"/>
    </xf>
    <xf numFmtId="0" fontId="41" fillId="0" borderId="0" xfId="0" applyFont="1"/>
    <xf numFmtId="0" fontId="9" fillId="0" borderId="0" xfId="0" applyFont="1" applyAlignment="1">
      <alignment horizontal="center"/>
    </xf>
    <xf numFmtId="0" fontId="9" fillId="0" borderId="0" xfId="0" applyFont="1" applyAlignment="1">
      <alignment wrapText="1"/>
    </xf>
    <xf numFmtId="0" fontId="9" fillId="0" borderId="0" xfId="0" applyFont="1" applyAlignment="1">
      <alignment horizontal="center" wrapText="1"/>
    </xf>
    <xf numFmtId="0" fontId="8" fillId="0" borderId="0" xfId="0" applyFont="1" applyAlignment="1">
      <alignment horizontal="center"/>
    </xf>
    <xf numFmtId="0" fontId="9" fillId="0" borderId="17" xfId="0" applyFont="1" applyBorder="1"/>
    <xf numFmtId="0" fontId="9" fillId="0" borderId="23" xfId="0" applyFont="1" applyBorder="1" applyAlignment="1">
      <alignment horizontal="center"/>
    </xf>
    <xf numFmtId="37" fontId="8" fillId="0" borderId="10" xfId="0" applyNumberFormat="1" applyFont="1" applyBorder="1"/>
    <xf numFmtId="0" fontId="8" fillId="7" borderId="10" xfId="0" applyFont="1" applyFill="1" applyBorder="1"/>
    <xf numFmtId="37" fontId="8" fillId="0" borderId="6" xfId="0" applyNumberFormat="1" applyFont="1" applyBorder="1"/>
    <xf numFmtId="0" fontId="8" fillId="7" borderId="6" xfId="0" applyFont="1" applyFill="1" applyBorder="1"/>
    <xf numFmtId="37" fontId="8" fillId="0" borderId="17" xfId="0" applyNumberFormat="1" applyFont="1" applyBorder="1"/>
    <xf numFmtId="0" fontId="8" fillId="7" borderId="17" xfId="0" applyFont="1" applyFill="1" applyBorder="1"/>
    <xf numFmtId="37" fontId="9" fillId="0" borderId="15" xfId="0" applyNumberFormat="1" applyFont="1" applyBorder="1"/>
    <xf numFmtId="37" fontId="8" fillId="0" borderId="16" xfId="0" applyNumberFormat="1" applyFont="1" applyBorder="1"/>
    <xf numFmtId="0" fontId="8" fillId="7" borderId="8" xfId="0" applyFont="1" applyFill="1" applyBorder="1"/>
    <xf numFmtId="37" fontId="9" fillId="0" borderId="17" xfId="0" applyNumberFormat="1" applyFont="1" applyBorder="1"/>
    <xf numFmtId="37" fontId="9" fillId="0" borderId="20" xfId="0" applyNumberFormat="1" applyFont="1" applyBorder="1"/>
    <xf numFmtId="0" fontId="8" fillId="7" borderId="20" xfId="0" applyFont="1" applyFill="1" applyBorder="1"/>
    <xf numFmtId="0" fontId="8" fillId="0" borderId="20" xfId="0" applyFont="1" applyBorder="1"/>
    <xf numFmtId="37" fontId="9" fillId="0" borderId="47" xfId="0" applyNumberFormat="1" applyFont="1" applyBorder="1"/>
    <xf numFmtId="0" fontId="8" fillId="7" borderId="0" xfId="0" applyFont="1" applyFill="1"/>
    <xf numFmtId="0" fontId="25" fillId="0" borderId="0" xfId="0" applyFont="1" applyAlignment="1">
      <alignment horizontal="right"/>
    </xf>
    <xf numFmtId="37" fontId="8" fillId="7" borderId="10" xfId="0" applyNumberFormat="1" applyFont="1" applyFill="1" applyBorder="1"/>
    <xf numFmtId="37" fontId="8" fillId="7" borderId="6" xfId="0" applyNumberFormat="1" applyFont="1" applyFill="1" applyBorder="1"/>
    <xf numFmtId="37" fontId="8" fillId="7" borderId="16" xfId="0" applyNumberFormat="1" applyFont="1" applyFill="1" applyBorder="1"/>
    <xf numFmtId="0" fontId="8" fillId="7" borderId="16" xfId="0" applyFont="1" applyFill="1" applyBorder="1"/>
    <xf numFmtId="0" fontId="8" fillId="7" borderId="15" xfId="0" applyFont="1" applyFill="1" applyBorder="1"/>
    <xf numFmtId="0" fontId="8" fillId="7" borderId="32" xfId="0" applyFont="1" applyFill="1" applyBorder="1"/>
    <xf numFmtId="37" fontId="8" fillId="7" borderId="8" xfId="0" applyNumberFormat="1" applyFont="1" applyFill="1" applyBorder="1"/>
    <xf numFmtId="37" fontId="9" fillId="0" borderId="32" xfId="0" applyNumberFormat="1" applyFont="1" applyBorder="1"/>
    <xf numFmtId="37" fontId="9" fillId="0" borderId="48" xfId="0" applyNumberFormat="1" applyFont="1" applyBorder="1"/>
    <xf numFmtId="0" fontId="2" fillId="0" borderId="0" xfId="0" applyFont="1"/>
    <xf numFmtId="0" fontId="2" fillId="0" borderId="17" xfId="0" applyFont="1" applyBorder="1" applyAlignment="1">
      <alignment horizontal="center"/>
    </xf>
    <xf numFmtId="0" fontId="3" fillId="0" borderId="0" xfId="0" applyFont="1" applyAlignment="1">
      <alignment horizontal="fill"/>
    </xf>
    <xf numFmtId="37" fontId="3" fillId="0" borderId="10" xfId="0" applyNumberFormat="1" applyFont="1" applyBorder="1"/>
    <xf numFmtId="37" fontId="3" fillId="0" borderId="6" xfId="0" applyNumberFormat="1" applyFont="1" applyBorder="1"/>
    <xf numFmtId="37" fontId="3" fillId="0" borderId="13" xfId="0" applyNumberFormat="1" applyFont="1" applyBorder="1"/>
    <xf numFmtId="37" fontId="3" fillId="0" borderId="14" xfId="0" applyNumberFormat="1" applyFont="1" applyBorder="1"/>
    <xf numFmtId="0" fontId="3" fillId="0" borderId="16" xfId="0" applyFont="1" applyBorder="1"/>
    <xf numFmtId="37" fontId="3" fillId="0" borderId="15" xfId="0" applyNumberFormat="1" applyFont="1" applyBorder="1"/>
    <xf numFmtId="0" fontId="14" fillId="0" borderId="0" xfId="0" applyFont="1" applyAlignment="1">
      <alignment horizontal="center" vertical="center"/>
    </xf>
    <xf numFmtId="167" fontId="3" fillId="0" borderId="0" xfId="1" applyNumberFormat="1" applyFont="1"/>
    <xf numFmtId="0" fontId="5" fillId="0" borderId="0" xfId="0" applyFont="1"/>
    <xf numFmtId="0" fontId="3" fillId="0" borderId="8" xfId="0" applyFont="1" applyBorder="1"/>
    <xf numFmtId="0" fontId="23" fillId="0" borderId="0" xfId="0" applyFont="1" applyAlignment="1">
      <alignment vertical="top" wrapText="1"/>
    </xf>
    <xf numFmtId="0" fontId="3" fillId="0" borderId="8" xfId="0" applyFont="1" applyBorder="1" applyAlignment="1">
      <alignment horizontal="left"/>
    </xf>
    <xf numFmtId="0" fontId="37" fillId="0" borderId="0" xfId="0" applyFont="1" applyAlignment="1">
      <alignment horizontal="left" vertical="top" wrapText="1"/>
    </xf>
    <xf numFmtId="0" fontId="35" fillId="0" borderId="0" xfId="0" applyFont="1" applyAlignment="1">
      <alignment horizontal="left" vertical="top" wrapText="1"/>
    </xf>
    <xf numFmtId="0" fontId="38" fillId="0" borderId="0" xfId="0" applyFont="1" applyAlignment="1">
      <alignment horizontal="left" vertical="top" wrapText="1"/>
    </xf>
    <xf numFmtId="0" fontId="0" fillId="0" borderId="0" xfId="0" applyAlignment="1">
      <alignment horizontal="left" vertical="top" wrapText="1"/>
    </xf>
    <xf numFmtId="0" fontId="36" fillId="0" borderId="0" xfId="0" applyFont="1" applyAlignment="1">
      <alignment horizontal="center" vertical="top" wrapText="1"/>
    </xf>
    <xf numFmtId="0" fontId="35" fillId="0" borderId="0" xfId="0" applyFont="1" applyAlignment="1">
      <alignment horizontal="center" vertical="top" wrapText="1"/>
    </xf>
    <xf numFmtId="0" fontId="0" fillId="0" borderId="0" xfId="0" applyAlignment="1">
      <alignment horizontal="right" vertical="top" wrapText="1"/>
    </xf>
    <xf numFmtId="0" fontId="44" fillId="5" borderId="0" xfId="0" applyFont="1" applyFill="1"/>
    <xf numFmtId="0" fontId="50" fillId="0" borderId="7" xfId="0" applyFont="1" applyBorder="1" applyAlignment="1">
      <alignment horizontal="center" wrapText="1"/>
    </xf>
    <xf numFmtId="0" fontId="1" fillId="5" borderId="3" xfId="0" applyFont="1" applyFill="1" applyBorder="1" applyAlignment="1" applyProtection="1">
      <alignment horizontal="left" wrapText="1"/>
      <protection locked="0"/>
    </xf>
    <xf numFmtId="0" fontId="62" fillId="0" borderId="0" xfId="0" applyFont="1"/>
    <xf numFmtId="0" fontId="44" fillId="0" borderId="9" xfId="0" applyFont="1" applyBorder="1" applyAlignment="1">
      <alignment horizontal="left"/>
    </xf>
    <xf numFmtId="0" fontId="12" fillId="0" borderId="22" xfId="0" applyFont="1" applyBorder="1" applyAlignment="1" applyProtection="1">
      <alignment horizontal="left"/>
      <protection locked="0"/>
    </xf>
    <xf numFmtId="0" fontId="12" fillId="0" borderId="21" xfId="0" applyFont="1" applyBorder="1" applyAlignment="1" applyProtection="1">
      <alignment horizontal="left"/>
      <protection locked="0"/>
    </xf>
    <xf numFmtId="0" fontId="12" fillId="0" borderId="7" xfId="0" applyFont="1" applyBorder="1" applyAlignment="1" applyProtection="1">
      <alignment horizontal="left"/>
      <protection locked="0"/>
    </xf>
    <xf numFmtId="0" fontId="11" fillId="8" borderId="21" xfId="0" applyFont="1" applyFill="1" applyBorder="1" applyAlignment="1">
      <alignment horizontal="left"/>
    </xf>
    <xf numFmtId="0" fontId="25" fillId="0" borderId="0" xfId="0" applyFont="1" applyAlignment="1">
      <alignment horizontal="left" vertical="top" wrapText="1"/>
    </xf>
    <xf numFmtId="165" fontId="23" fillId="0" borderId="0" xfId="2" applyNumberFormat="1" applyFont="1" applyAlignment="1">
      <alignment vertical="top"/>
    </xf>
    <xf numFmtId="164" fontId="33" fillId="0" borderId="0" xfId="0" quotePrefix="1" applyNumberFormat="1" applyFont="1" applyAlignment="1">
      <alignment horizontal="left"/>
    </xf>
    <xf numFmtId="0" fontId="34" fillId="0" borderId="0" xfId="0" applyFont="1" applyAlignment="1">
      <alignment horizontal="left"/>
    </xf>
    <xf numFmtId="0" fontId="11" fillId="8" borderId="1" xfId="0" applyFont="1" applyFill="1" applyBorder="1"/>
    <xf numFmtId="0" fontId="41" fillId="8" borderId="6" xfId="0" applyFont="1" applyFill="1" applyBorder="1"/>
    <xf numFmtId="0" fontId="41" fillId="8" borderId="2" xfId="0" applyFont="1" applyFill="1" applyBorder="1"/>
    <xf numFmtId="0" fontId="11" fillId="8" borderId="3" xfId="0" applyFont="1" applyFill="1" applyBorder="1" applyAlignment="1">
      <alignment horizontal="left"/>
    </xf>
    <xf numFmtId="0" fontId="0" fillId="8" borderId="3" xfId="0" applyFill="1" applyBorder="1" applyAlignment="1">
      <alignment horizontal="left"/>
    </xf>
    <xf numFmtId="0" fontId="12" fillId="0" borderId="1" xfId="0" applyFont="1" applyBorder="1"/>
    <xf numFmtId="0" fontId="12" fillId="0" borderId="6" xfId="0" applyFont="1" applyBorder="1"/>
    <xf numFmtId="0" fontId="12" fillId="0" borderId="2" xfId="0" applyFont="1" applyBorder="1"/>
    <xf numFmtId="0" fontId="11" fillId="8" borderId="1" xfId="0" applyFont="1" applyFill="1" applyBorder="1" applyAlignment="1">
      <alignment horizontal="right"/>
    </xf>
    <xf numFmtId="0" fontId="11" fillId="8" borderId="6" xfId="0" applyFont="1" applyFill="1" applyBorder="1" applyAlignment="1">
      <alignment horizontal="right"/>
    </xf>
    <xf numFmtId="0" fontId="11" fillId="8" borderId="2" xfId="0" applyFont="1" applyFill="1" applyBorder="1" applyAlignment="1">
      <alignment horizontal="right"/>
    </xf>
    <xf numFmtId="0" fontId="59" fillId="0" borderId="4" xfId="0" applyFont="1" applyBorder="1" applyAlignment="1">
      <alignment horizontal="center"/>
    </xf>
    <xf numFmtId="0" fontId="59" fillId="0" borderId="8" xfId="0" applyFont="1" applyBorder="1" applyAlignment="1">
      <alignment horizontal="center"/>
    </xf>
    <xf numFmtId="0" fontId="40" fillId="0" borderId="1" xfId="0" applyFont="1" applyBorder="1" applyAlignment="1" applyProtection="1">
      <alignment horizontal="left"/>
      <protection locked="0"/>
    </xf>
    <xf numFmtId="0" fontId="40" fillId="0" borderId="6" xfId="0" applyFont="1" applyBorder="1" applyAlignment="1" applyProtection="1">
      <alignment horizontal="left"/>
      <protection locked="0"/>
    </xf>
    <xf numFmtId="0" fontId="40" fillId="0" borderId="2" xfId="0" applyFont="1" applyBorder="1" applyAlignment="1" applyProtection="1">
      <alignment horizontal="left"/>
      <protection locked="0"/>
    </xf>
    <xf numFmtId="0" fontId="1" fillId="0" borderId="1" xfId="0" applyFont="1" applyBorder="1" applyAlignment="1" applyProtection="1">
      <alignment horizontal="left"/>
      <protection locked="0"/>
    </xf>
    <xf numFmtId="0" fontId="13" fillId="0" borderId="10" xfId="0" applyFont="1" applyBorder="1" applyAlignment="1">
      <alignment horizontal="center"/>
    </xf>
    <xf numFmtId="0" fontId="12" fillId="0" borderId="3" xfId="0" applyFont="1" applyBorder="1"/>
    <xf numFmtId="0" fontId="0" fillId="0" borderId="3" xfId="0" applyBorder="1"/>
    <xf numFmtId="0" fontId="12" fillId="0" borderId="3" xfId="0" applyFont="1" applyBorder="1" applyProtection="1">
      <protection locked="0"/>
    </xf>
    <xf numFmtId="0" fontId="0" fillId="0" borderId="3" xfId="0" applyBorder="1" applyProtection="1">
      <protection locked="0"/>
    </xf>
    <xf numFmtId="0" fontId="12" fillId="0" borderId="1" xfId="0" applyFont="1" applyBorder="1" applyAlignment="1" applyProtection="1">
      <alignment horizontal="left"/>
      <protection locked="0"/>
    </xf>
    <xf numFmtId="0" fontId="12" fillId="0" borderId="6" xfId="0" applyFont="1" applyBorder="1" applyAlignment="1" applyProtection="1">
      <alignment horizontal="left"/>
      <protection locked="0"/>
    </xf>
    <xf numFmtId="0" fontId="32" fillId="0" borderId="4" xfId="0" applyFont="1" applyBorder="1" applyAlignment="1">
      <alignment wrapText="1"/>
    </xf>
    <xf numFmtId="0" fontId="29" fillId="0" borderId="5" xfId="0" applyFont="1" applyBorder="1" applyAlignment="1">
      <alignment wrapText="1"/>
    </xf>
    <xf numFmtId="0" fontId="0" fillId="0" borderId="1" xfId="0" applyBorder="1" applyProtection="1">
      <protection locked="0"/>
    </xf>
    <xf numFmtId="0" fontId="0" fillId="0" borderId="25" xfId="0" applyBorder="1" applyAlignment="1" applyProtection="1">
      <alignment vertical="top" wrapText="1"/>
      <protection locked="0"/>
    </xf>
    <xf numFmtId="0" fontId="0" fillId="0" borderId="0" xfId="0" applyAlignment="1" applyProtection="1">
      <alignment vertical="top" wrapText="1"/>
      <protection locked="0"/>
    </xf>
    <xf numFmtId="0" fontId="0" fillId="0" borderId="21"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0" xfId="0" applyAlignment="1">
      <alignment horizontal="center" wrapText="1"/>
    </xf>
    <xf numFmtId="0" fontId="1" fillId="0" borderId="4" xfId="0" applyFont="1"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5" xfId="0" applyBorder="1" applyAlignment="1" applyProtection="1">
      <alignment vertical="top" wrapText="1"/>
      <protection locked="0"/>
    </xf>
    <xf numFmtId="0" fontId="1" fillId="0" borderId="25" xfId="0" applyFont="1" applyBorder="1" applyAlignment="1" applyProtection="1">
      <alignment vertical="top" wrapText="1"/>
      <protection locked="0"/>
    </xf>
    <xf numFmtId="0" fontId="27" fillId="0" borderId="0" xfId="0" applyFont="1" applyAlignment="1">
      <alignment horizontal="center"/>
    </xf>
    <xf numFmtId="0" fontId="45" fillId="0" borderId="0" xfId="0" applyFont="1"/>
    <xf numFmtId="0" fontId="56" fillId="0" borderId="49" xfId="0" applyFont="1" applyBorder="1" applyAlignment="1">
      <alignment horizontal="center"/>
    </xf>
    <xf numFmtId="0" fontId="56" fillId="0" borderId="50" xfId="0" applyFont="1" applyBorder="1" applyAlignment="1">
      <alignment horizontal="center"/>
    </xf>
    <xf numFmtId="0" fontId="56" fillId="0" borderId="51" xfId="0" applyFont="1" applyBorder="1" applyAlignment="1">
      <alignment horizontal="center"/>
    </xf>
    <xf numFmtId="0" fontId="57" fillId="0" borderId="10" xfId="0" applyFont="1" applyBorder="1" applyAlignment="1">
      <alignment horizontal="center"/>
    </xf>
    <xf numFmtId="0" fontId="0" fillId="0" borderId="25" xfId="0" applyBorder="1" applyAlignment="1" applyProtection="1">
      <alignment wrapText="1"/>
      <protection locked="0"/>
    </xf>
    <xf numFmtId="0" fontId="0" fillId="0" borderId="0" xfId="0" applyAlignment="1" applyProtection="1">
      <alignment wrapText="1"/>
      <protection locked="0"/>
    </xf>
    <xf numFmtId="0" fontId="0" fillId="0" borderId="21" xfId="0" applyBorder="1" applyAlignment="1" applyProtection="1">
      <alignment wrapText="1"/>
      <protection locked="0"/>
    </xf>
    <xf numFmtId="0" fontId="0" fillId="0" borderId="9" xfId="0" applyBorder="1" applyAlignment="1" applyProtection="1">
      <alignment wrapText="1"/>
      <protection locked="0"/>
    </xf>
    <xf numFmtId="0" fontId="0" fillId="0" borderId="10" xfId="0" applyBorder="1" applyAlignment="1" applyProtection="1">
      <alignment wrapText="1"/>
      <protection locked="0"/>
    </xf>
    <xf numFmtId="0" fontId="0" fillId="0" borderId="11" xfId="0" applyBorder="1" applyAlignment="1" applyProtection="1">
      <alignment wrapText="1"/>
      <protection locked="0"/>
    </xf>
    <xf numFmtId="0" fontId="40" fillId="0" borderId="0" xfId="0" applyFont="1" applyAlignment="1">
      <alignment horizontal="center"/>
    </xf>
    <xf numFmtId="0" fontId="0" fillId="0" borderId="0" xfId="0"/>
    <xf numFmtId="0" fontId="45" fillId="0" borderId="0" xfId="0" applyFont="1" applyAlignment="1">
      <alignment horizontal="center"/>
    </xf>
    <xf numFmtId="0" fontId="46" fillId="0" borderId="0" xfId="0" applyFont="1"/>
    <xf numFmtId="0" fontId="0" fillId="0" borderId="4" xfId="0" applyBorder="1" applyAlignment="1" applyProtection="1">
      <alignment wrapText="1"/>
      <protection locked="0"/>
    </xf>
    <xf numFmtId="0" fontId="0" fillId="0" borderId="8" xfId="0" applyBorder="1" applyAlignment="1" applyProtection="1">
      <alignment wrapText="1"/>
      <protection locked="0"/>
    </xf>
    <xf numFmtId="0" fontId="0" fillId="0" borderId="5" xfId="0" applyBorder="1" applyAlignment="1" applyProtection="1">
      <alignment wrapText="1"/>
      <protection locked="0"/>
    </xf>
    <xf numFmtId="0" fontId="8" fillId="0" borderId="7" xfId="0" applyFont="1" applyBorder="1"/>
    <xf numFmtId="0" fontId="9" fillId="0" borderId="3" xfId="0" applyFont="1" applyBorder="1"/>
    <xf numFmtId="0" fontId="9" fillId="0" borderId="38" xfId="0" applyFont="1" applyBorder="1"/>
    <xf numFmtId="0" fontId="9" fillId="0" borderId="39" xfId="0" applyFont="1" applyBorder="1"/>
    <xf numFmtId="0" fontId="9" fillId="0" borderId="37" xfId="0" applyFont="1" applyBorder="1"/>
    <xf numFmtId="0" fontId="9" fillId="0" borderId="3" xfId="0" applyFont="1" applyBorder="1" applyAlignment="1">
      <alignment horizontal="center" wrapText="1"/>
    </xf>
    <xf numFmtId="37" fontId="9" fillId="0" borderId="38" xfId="0" applyNumberFormat="1" applyFont="1" applyBorder="1" applyAlignment="1">
      <alignment horizontal="right"/>
    </xf>
    <xf numFmtId="0" fontId="9" fillId="0" borderId="38" xfId="0" applyFont="1" applyBorder="1" applyAlignment="1">
      <alignment horizontal="right"/>
    </xf>
    <xf numFmtId="0" fontId="8" fillId="0" borderId="3" xfId="0" applyFont="1" applyBorder="1"/>
    <xf numFmtId="0" fontId="26" fillId="0" borderId="0" xfId="0" applyFont="1" applyAlignment="1">
      <alignment horizontal="center"/>
    </xf>
    <xf numFmtId="0" fontId="8" fillId="0" borderId="44" xfId="0" applyFont="1" applyBorder="1"/>
    <xf numFmtId="0" fontId="8" fillId="0" borderId="36" xfId="0" applyFont="1" applyBorder="1"/>
    <xf numFmtId="0" fontId="8" fillId="0" borderId="38" xfId="0" applyFont="1" applyBorder="1"/>
    <xf numFmtId="0" fontId="8" fillId="0" borderId="37" xfId="0" applyFont="1" applyBorder="1"/>
    <xf numFmtId="0" fontId="8" fillId="0" borderId="34" xfId="0" applyFont="1" applyBorder="1"/>
    <xf numFmtId="0" fontId="9" fillId="0" borderId="1" xfId="0" applyFont="1" applyBorder="1"/>
    <xf numFmtId="0" fontId="9" fillId="0" borderId="6" xfId="0" applyFont="1" applyBorder="1"/>
    <xf numFmtId="0" fontId="9" fillId="0" borderId="2" xfId="0" applyFont="1" applyBorder="1"/>
    <xf numFmtId="0" fontId="9" fillId="0" borderId="44" xfId="0" applyFont="1" applyBorder="1"/>
    <xf numFmtId="0" fontId="9" fillId="0" borderId="46" xfId="0" applyFont="1" applyBorder="1"/>
    <xf numFmtId="0" fontId="9" fillId="0" borderId="34" xfId="0" applyFont="1" applyBorder="1"/>
    <xf numFmtId="0" fontId="9" fillId="0" borderId="35" xfId="0" applyFont="1" applyBorder="1" applyAlignment="1">
      <alignment horizontal="left"/>
    </xf>
    <xf numFmtId="0" fontId="9" fillId="0" borderId="6" xfId="0" applyFont="1" applyBorder="1" applyAlignment="1">
      <alignment horizontal="left"/>
    </xf>
    <xf numFmtId="0" fontId="9" fillId="0" borderId="2" xfId="0" applyFont="1" applyBorder="1" applyAlignment="1">
      <alignment horizontal="left"/>
    </xf>
    <xf numFmtId="0" fontId="26" fillId="0" borderId="26" xfId="0" applyFont="1" applyBorder="1" applyAlignment="1">
      <alignment horizontal="center"/>
    </xf>
    <xf numFmtId="0" fontId="9" fillId="0" borderId="40" xfId="0" applyFont="1" applyBorder="1"/>
    <xf numFmtId="0" fontId="9" fillId="0" borderId="39" xfId="0" applyFont="1" applyBorder="1" applyAlignment="1">
      <alignment horizontal="left"/>
    </xf>
    <xf numFmtId="0" fontId="8" fillId="0" borderId="40" xfId="0" applyFont="1" applyBorder="1"/>
    <xf numFmtId="0" fontId="8" fillId="0" borderId="2" xfId="0" applyFont="1" applyBorder="1"/>
    <xf numFmtId="0" fontId="8" fillId="0" borderId="5" xfId="0" applyFont="1" applyBorder="1"/>
    <xf numFmtId="0" fontId="8" fillId="0" borderId="35" xfId="0" applyFont="1" applyBorder="1"/>
    <xf numFmtId="0" fontId="25" fillId="0" borderId="26" xfId="0" applyFont="1" applyBorder="1" applyAlignment="1">
      <alignment horizontal="center"/>
    </xf>
    <xf numFmtId="0" fontId="25" fillId="0" borderId="0" xfId="0" applyFont="1" applyAlignment="1">
      <alignment horizontal="center"/>
    </xf>
    <xf numFmtId="0" fontId="25" fillId="0" borderId="27" xfId="0" applyFont="1" applyBorder="1" applyAlignment="1">
      <alignment horizontal="center"/>
    </xf>
    <xf numFmtId="0" fontId="2" fillId="0" borderId="26" xfId="0" applyFont="1" applyBorder="1" applyAlignment="1">
      <alignment horizontal="center"/>
    </xf>
    <xf numFmtId="0" fontId="2" fillId="0" borderId="0" xfId="0" applyFont="1" applyAlignment="1">
      <alignment horizontal="center"/>
    </xf>
    <xf numFmtId="0" fontId="2" fillId="0" borderId="27" xfId="0" applyFont="1" applyBorder="1" applyAlignment="1">
      <alignment horizontal="center"/>
    </xf>
    <xf numFmtId="0" fontId="25" fillId="0" borderId="26" xfId="0" applyFont="1" applyBorder="1" applyAlignment="1">
      <alignment horizontal="center" vertical="center"/>
    </xf>
    <xf numFmtId="0" fontId="25" fillId="0" borderId="0" xfId="0" applyFont="1" applyAlignment="1">
      <alignment horizontal="center" vertical="center"/>
    </xf>
    <xf numFmtId="0" fontId="25" fillId="0" borderId="27" xfId="0" applyFont="1" applyBorder="1" applyAlignment="1">
      <alignment horizontal="center" vertical="center"/>
    </xf>
    <xf numFmtId="0" fontId="9" fillId="0" borderId="0" xfId="0" applyFont="1" applyAlignment="1">
      <alignment horizontal="center"/>
    </xf>
    <xf numFmtId="0" fontId="14" fillId="0" borderId="0" xfId="0" applyFont="1"/>
    <xf numFmtId="0" fontId="9" fillId="0" borderId="19" xfId="0" applyFont="1" applyBorder="1"/>
    <xf numFmtId="0" fontId="9" fillId="0" borderId="20" xfId="0" applyFont="1" applyBorder="1"/>
    <xf numFmtId="0" fontId="25" fillId="0" borderId="17" xfId="0" applyFont="1" applyBorder="1" applyAlignment="1">
      <alignment horizontal="center"/>
    </xf>
    <xf numFmtId="0" fontId="8" fillId="0" borderId="32" xfId="0" applyFont="1" applyBorder="1"/>
    <xf numFmtId="0" fontId="8" fillId="0" borderId="0" xfId="0" applyFont="1"/>
    <xf numFmtId="0" fontId="9" fillId="0" borderId="0" xfId="0" applyFont="1"/>
    <xf numFmtId="0" fontId="22" fillId="0" borderId="0" xfId="0" applyFont="1" applyAlignment="1">
      <alignment horizontal="center" wrapText="1"/>
    </xf>
    <xf numFmtId="0" fontId="14" fillId="0" borderId="0" xfId="0" applyFont="1" applyAlignment="1">
      <alignment horizontal="center"/>
    </xf>
    <xf numFmtId="0" fontId="14" fillId="3" borderId="19" xfId="0" applyFont="1" applyFill="1" applyBorder="1" applyAlignment="1">
      <alignment horizontal="right"/>
    </xf>
    <xf numFmtId="0" fontId="14" fillId="3" borderId="20" xfId="0" applyFont="1" applyFill="1" applyBorder="1" applyAlignment="1">
      <alignment horizontal="right"/>
    </xf>
    <xf numFmtId="165" fontId="23" fillId="0" borderId="0" xfId="2" applyNumberFormat="1" applyFont="1" applyAlignment="1">
      <alignment vertical="top"/>
    </xf>
    <xf numFmtId="0" fontId="23" fillId="0" borderId="0" xfId="0" applyFont="1" applyAlignment="1">
      <alignment horizontal="left" vertical="top" wrapText="1"/>
    </xf>
    <xf numFmtId="0" fontId="23" fillId="0" borderId="0" xfId="0" applyFont="1" applyAlignment="1">
      <alignment horizontal="left"/>
    </xf>
    <xf numFmtId="0" fontId="23" fillId="0" borderId="6" xfId="0" applyFont="1" applyBorder="1" applyAlignment="1">
      <alignment horizontal="left"/>
    </xf>
    <xf numFmtId="0" fontId="23" fillId="0" borderId="10" xfId="0" applyFont="1" applyBorder="1" applyAlignment="1">
      <alignment horizontal="left" vertical="top" wrapText="1"/>
    </xf>
    <xf numFmtId="0" fontId="23" fillId="0" borderId="10" xfId="0" applyFont="1" applyBorder="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0033CC"/>
      <color rgb="FF00CCFF"/>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34"/>
  </sheetPr>
  <dimension ref="B1:D92"/>
  <sheetViews>
    <sheetView tabSelected="1" zoomScaleNormal="100" workbookViewId="0">
      <pane ySplit="3" topLeftCell="A4" activePane="bottomLeft" state="frozen"/>
      <selection pane="bottomLeft" activeCell="B1" sqref="B1"/>
    </sheetView>
  </sheetViews>
  <sheetFormatPr defaultColWidth="9.140625" defaultRowHeight="15"/>
  <cols>
    <col min="1" max="1" width="1.42578125" style="44" customWidth="1"/>
    <col min="2" max="2" width="40.140625" style="285" customWidth="1"/>
    <col min="3" max="3" width="96.140625" style="287" customWidth="1"/>
    <col min="4" max="16384" width="9.140625" style="44"/>
  </cols>
  <sheetData>
    <row r="1" spans="2:3" ht="18">
      <c r="C1" s="288" t="s">
        <v>1131</v>
      </c>
    </row>
    <row r="2" spans="2:3" ht="18">
      <c r="C2" s="288" t="s">
        <v>101</v>
      </c>
    </row>
    <row r="3" spans="2:3">
      <c r="C3" s="289" t="s">
        <v>568</v>
      </c>
    </row>
    <row r="4" spans="2:3">
      <c r="B4" s="286" t="s">
        <v>1121</v>
      </c>
      <c r="C4" s="286"/>
    </row>
    <row r="5" spans="2:3">
      <c r="B5" s="286"/>
      <c r="C5" s="286"/>
    </row>
    <row r="6" spans="2:3" ht="30">
      <c r="B6" s="285" t="s">
        <v>1126</v>
      </c>
      <c r="C6" s="284" t="s">
        <v>1127</v>
      </c>
    </row>
    <row r="7" spans="2:3">
      <c r="B7" s="286"/>
      <c r="C7" s="286"/>
    </row>
    <row r="8" spans="2:3" ht="126.75" customHeight="1">
      <c r="B8" s="285" t="s">
        <v>102</v>
      </c>
      <c r="C8" s="284" t="s">
        <v>146</v>
      </c>
    </row>
    <row r="9" spans="2:3" ht="15.75" customHeight="1">
      <c r="C9" s="284"/>
    </row>
    <row r="10" spans="2:3" ht="60">
      <c r="B10" s="285" t="s">
        <v>1130</v>
      </c>
      <c r="C10" s="284" t="s">
        <v>117</v>
      </c>
    </row>
    <row r="11" spans="2:3" ht="15.75" customHeight="1">
      <c r="C11" s="284"/>
    </row>
    <row r="12" spans="2:3" ht="45">
      <c r="B12" s="285" t="s">
        <v>1120</v>
      </c>
      <c r="C12" s="284" t="s">
        <v>1166</v>
      </c>
    </row>
    <row r="13" spans="2:3">
      <c r="C13" s="284"/>
    </row>
    <row r="14" spans="2:3" ht="165">
      <c r="B14" s="285" t="s">
        <v>1129</v>
      </c>
      <c r="C14" s="284" t="s">
        <v>1128</v>
      </c>
    </row>
    <row r="15" spans="2:3">
      <c r="C15" s="284"/>
    </row>
    <row r="16" spans="2:3" ht="60">
      <c r="B16" s="285" t="s">
        <v>1132</v>
      </c>
      <c r="C16" s="284" t="s">
        <v>475</v>
      </c>
    </row>
    <row r="17" spans="2:4">
      <c r="C17" s="284"/>
    </row>
    <row r="18" spans="2:4">
      <c r="B18" s="286"/>
      <c r="C18" s="286" t="s">
        <v>103</v>
      </c>
    </row>
    <row r="19" spans="2:4">
      <c r="C19" s="284"/>
    </row>
    <row r="20" spans="2:4" ht="93.75" customHeight="1">
      <c r="B20" s="285" t="s">
        <v>1134</v>
      </c>
      <c r="C20" s="284" t="s">
        <v>1133</v>
      </c>
    </row>
    <row r="21" spans="2:4">
      <c r="C21" s="284"/>
    </row>
    <row r="22" spans="2:4" ht="75.75" customHeight="1">
      <c r="B22" s="285" t="s">
        <v>1135</v>
      </c>
      <c r="C22" s="284" t="s">
        <v>1136</v>
      </c>
      <c r="D22" s="74"/>
    </row>
    <row r="23" spans="2:4">
      <c r="C23" s="284"/>
    </row>
    <row r="24" spans="2:4" ht="30">
      <c r="B24" s="285" t="s">
        <v>539</v>
      </c>
      <c r="C24" s="284" t="s">
        <v>1137</v>
      </c>
    </row>
    <row r="25" spans="2:4">
      <c r="C25" s="284"/>
    </row>
    <row r="26" spans="2:4" ht="60" customHeight="1">
      <c r="B26" s="285" t="s">
        <v>1139</v>
      </c>
      <c r="C26" s="284" t="s">
        <v>1099</v>
      </c>
      <c r="D26" s="74"/>
    </row>
    <row r="27" spans="2:4">
      <c r="C27" s="284"/>
    </row>
    <row r="28" spans="2:4" ht="30">
      <c r="B28" s="285" t="s">
        <v>1138</v>
      </c>
      <c r="C28" s="284" t="s">
        <v>484</v>
      </c>
    </row>
    <row r="29" spans="2:4">
      <c r="C29" s="284"/>
    </row>
    <row r="30" spans="2:4" ht="35.25" customHeight="1">
      <c r="B30" s="285" t="s">
        <v>306</v>
      </c>
      <c r="C30" s="284" t="s">
        <v>147</v>
      </c>
    </row>
    <row r="31" spans="2:4">
      <c r="C31" s="284"/>
    </row>
    <row r="32" spans="2:4" ht="96" customHeight="1">
      <c r="B32" s="285" t="s">
        <v>1142</v>
      </c>
      <c r="C32" s="284" t="s">
        <v>1140</v>
      </c>
    </row>
    <row r="33" spans="2:3" ht="14.25" customHeight="1">
      <c r="C33" s="284"/>
    </row>
    <row r="34" spans="2:3" ht="18.75" customHeight="1">
      <c r="B34" s="285" t="s">
        <v>1141</v>
      </c>
      <c r="C34" s="284" t="s">
        <v>438</v>
      </c>
    </row>
    <row r="35" spans="2:3">
      <c r="C35" s="284"/>
    </row>
    <row r="36" spans="2:3" ht="135" customHeight="1">
      <c r="B36" s="285" t="s">
        <v>98</v>
      </c>
      <c r="C36" s="284" t="s">
        <v>513</v>
      </c>
    </row>
    <row r="37" spans="2:3">
      <c r="C37" s="284"/>
    </row>
    <row r="38" spans="2:3">
      <c r="B38" s="285" t="s">
        <v>1143</v>
      </c>
      <c r="C38" s="284" t="s">
        <v>437</v>
      </c>
    </row>
    <row r="39" spans="2:3">
      <c r="C39" s="284"/>
    </row>
    <row r="40" spans="2:3">
      <c r="B40" s="285" t="s">
        <v>1144</v>
      </c>
      <c r="C40" s="284" t="s">
        <v>1164</v>
      </c>
    </row>
    <row r="41" spans="2:3">
      <c r="C41" s="284"/>
    </row>
    <row r="42" spans="2:3">
      <c r="B42" s="285" t="s">
        <v>1145</v>
      </c>
      <c r="C42" s="284" t="s">
        <v>520</v>
      </c>
    </row>
    <row r="43" spans="2:3">
      <c r="C43" s="284"/>
    </row>
    <row r="44" spans="2:3" ht="60.75" customHeight="1">
      <c r="C44" s="284" t="s">
        <v>148</v>
      </c>
    </row>
    <row r="45" spans="2:3">
      <c r="C45" s="284"/>
    </row>
    <row r="46" spans="2:3" ht="30">
      <c r="B46" s="285" t="s">
        <v>1147</v>
      </c>
      <c r="C46" s="284" t="s">
        <v>1146</v>
      </c>
    </row>
    <row r="47" spans="2:3" ht="15" customHeight="1">
      <c r="C47" s="285"/>
    </row>
    <row r="48" spans="2:3">
      <c r="B48" s="286"/>
      <c r="C48" s="286" t="s">
        <v>88</v>
      </c>
    </row>
    <row r="49" spans="2:3">
      <c r="C49" s="284"/>
    </row>
    <row r="50" spans="2:3" ht="60">
      <c r="B50" s="285" t="s">
        <v>1148</v>
      </c>
      <c r="C50" s="284" t="s">
        <v>1149</v>
      </c>
    </row>
    <row r="51" spans="2:3">
      <c r="C51" s="284"/>
    </row>
    <row r="52" spans="2:3" ht="60">
      <c r="B52" s="285" t="s">
        <v>1150</v>
      </c>
      <c r="C52" s="284" t="s">
        <v>104</v>
      </c>
    </row>
    <row r="53" spans="2:3" ht="13.5" customHeight="1">
      <c r="C53" s="284"/>
    </row>
    <row r="54" spans="2:3" ht="30">
      <c r="B54" s="285" t="s">
        <v>1151</v>
      </c>
      <c r="C54" s="284" t="s">
        <v>1165</v>
      </c>
    </row>
    <row r="55" spans="2:3" ht="15.75" customHeight="1">
      <c r="C55" s="284"/>
    </row>
    <row r="56" spans="2:3" ht="79.5" customHeight="1">
      <c r="B56" s="285" t="s">
        <v>1152</v>
      </c>
      <c r="C56" s="284" t="s">
        <v>152</v>
      </c>
    </row>
    <row r="57" spans="2:3" ht="12" customHeight="1">
      <c r="C57" s="284"/>
    </row>
    <row r="58" spans="2:3" ht="33.75" customHeight="1">
      <c r="B58" s="285" t="s">
        <v>1153</v>
      </c>
      <c r="C58" s="284" t="s">
        <v>153</v>
      </c>
    </row>
    <row r="59" spans="2:3" ht="13.5" customHeight="1">
      <c r="C59" s="284"/>
    </row>
    <row r="60" spans="2:3">
      <c r="B60" s="285" t="s">
        <v>1154</v>
      </c>
      <c r="C60" s="284" t="s">
        <v>1100</v>
      </c>
    </row>
    <row r="61" spans="2:3">
      <c r="C61" s="284"/>
    </row>
    <row r="62" spans="2:3" ht="39" customHeight="1">
      <c r="B62" s="285" t="s">
        <v>1155</v>
      </c>
      <c r="C62" s="284" t="s">
        <v>561</v>
      </c>
    </row>
    <row r="63" spans="2:3">
      <c r="C63" s="284"/>
    </row>
    <row r="64" spans="2:3">
      <c r="B64" s="286"/>
      <c r="C64" s="286" t="s">
        <v>105</v>
      </c>
    </row>
    <row r="65" spans="2:3">
      <c r="C65" s="284"/>
    </row>
    <row r="66" spans="2:3" ht="60">
      <c r="B66" s="285" t="s">
        <v>1148</v>
      </c>
      <c r="C66" s="284" t="s">
        <v>107</v>
      </c>
    </row>
    <row r="67" spans="2:3" ht="14.25" customHeight="1">
      <c r="C67" s="284"/>
    </row>
    <row r="68" spans="2:3" ht="45">
      <c r="B68" s="285" t="s">
        <v>1156</v>
      </c>
      <c r="C68" s="284" t="s">
        <v>112</v>
      </c>
    </row>
    <row r="69" spans="2:3" ht="12" customHeight="1">
      <c r="C69" s="284"/>
    </row>
    <row r="70" spans="2:3" ht="75.75" customHeight="1">
      <c r="B70" s="285" t="s">
        <v>1157</v>
      </c>
      <c r="C70" s="284" t="s">
        <v>1101</v>
      </c>
    </row>
    <row r="71" spans="2:3" ht="12" customHeight="1">
      <c r="C71" s="284"/>
    </row>
    <row r="72" spans="2:3" ht="45">
      <c r="B72" s="285" t="s">
        <v>1162</v>
      </c>
      <c r="C72" s="284" t="s">
        <v>476</v>
      </c>
    </row>
    <row r="73" spans="2:3">
      <c r="C73" s="284"/>
    </row>
    <row r="74" spans="2:3">
      <c r="B74" s="285" t="s">
        <v>36</v>
      </c>
      <c r="C74" s="284" t="s">
        <v>1102</v>
      </c>
    </row>
    <row r="75" spans="2:3">
      <c r="C75" s="284"/>
    </row>
    <row r="76" spans="2:3" ht="30">
      <c r="B76" s="285" t="s">
        <v>38</v>
      </c>
      <c r="C76" s="284" t="s">
        <v>1103</v>
      </c>
    </row>
    <row r="77" spans="2:3">
      <c r="C77" s="284"/>
    </row>
    <row r="78" spans="2:3" ht="30">
      <c r="B78" s="285" t="s">
        <v>1158</v>
      </c>
      <c r="C78" s="284" t="s">
        <v>521</v>
      </c>
    </row>
    <row r="79" spans="2:3">
      <c r="C79" s="284"/>
    </row>
    <row r="80" spans="2:3" ht="75">
      <c r="B80" s="285" t="s">
        <v>1160</v>
      </c>
      <c r="C80" s="284" t="s">
        <v>1161</v>
      </c>
    </row>
    <row r="81" spans="2:3">
      <c r="C81" s="284"/>
    </row>
    <row r="82" spans="2:3" ht="45">
      <c r="B82" s="285" t="s">
        <v>1159</v>
      </c>
      <c r="C82" s="284" t="s">
        <v>448</v>
      </c>
    </row>
    <row r="83" spans="2:3">
      <c r="C83" s="284"/>
    </row>
    <row r="84" spans="2:3">
      <c r="B84" s="286"/>
      <c r="C84" s="286" t="s">
        <v>106</v>
      </c>
    </row>
    <row r="85" spans="2:3">
      <c r="C85" s="284"/>
    </row>
    <row r="86" spans="2:3" ht="165">
      <c r="B86" s="285" t="s">
        <v>1122</v>
      </c>
      <c r="C86" s="284" t="s">
        <v>1124</v>
      </c>
    </row>
    <row r="87" spans="2:3">
      <c r="C87" s="284"/>
    </row>
    <row r="88" spans="2:3" ht="240">
      <c r="B88" s="285" t="s">
        <v>1123</v>
      </c>
      <c r="C88" s="284" t="s">
        <v>1125</v>
      </c>
    </row>
    <row r="89" spans="2:3" ht="24.75" customHeight="1">
      <c r="C89" s="284"/>
    </row>
    <row r="92" spans="2:3">
      <c r="C92" s="290"/>
    </row>
  </sheetData>
  <sheetProtection algorithmName="SHA-512" hashValue="681AYCuiC3pcdbFJKTskQK0eaIba1Lp2L3zEuxbxqxNnmt6bV/8dqpNkC53h99XtHJtVFNlq2BpQmb+uA3OVsg==" saltValue="IdnuljwfMt5EoD4eJ/llAQ==" spinCount="100000" sheet="1" objects="1" scenarios="1"/>
  <phoneticPr fontId="29" type="noConversion"/>
  <pageMargins left="0.3" right="0.17" top="0.71" bottom="0.51" header="0.19"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J48"/>
  <sheetViews>
    <sheetView workbookViewId="0">
      <selection activeCell="I34" sqref="I34"/>
    </sheetView>
  </sheetViews>
  <sheetFormatPr defaultRowHeight="12.75"/>
  <cols>
    <col min="2" max="2" width="3.7109375" customWidth="1"/>
    <col min="7" max="9" width="12.7109375" customWidth="1"/>
  </cols>
  <sheetData>
    <row r="1" spans="1:10" ht="20.25">
      <c r="A1" s="409" t="s">
        <v>78</v>
      </c>
      <c r="B1" s="409"/>
      <c r="C1" s="409"/>
      <c r="D1" s="409"/>
      <c r="E1" s="409"/>
      <c r="F1" s="409"/>
      <c r="G1" s="409"/>
      <c r="H1" s="409"/>
      <c r="I1" s="409"/>
      <c r="J1" s="409"/>
    </row>
    <row r="2" spans="1:10">
      <c r="A2" s="410" t="s">
        <v>566</v>
      </c>
      <c r="B2" s="410"/>
      <c r="C2" s="410"/>
      <c r="D2" s="410"/>
      <c r="E2" s="410"/>
      <c r="F2" s="410"/>
      <c r="G2" s="410"/>
      <c r="H2" s="410"/>
      <c r="I2" s="410"/>
      <c r="J2" s="410"/>
    </row>
    <row r="3" spans="1:10" ht="13.5" thickBot="1">
      <c r="A3" s="7"/>
      <c r="B3" s="7"/>
      <c r="C3" s="7"/>
      <c r="D3" s="7"/>
      <c r="E3" s="7"/>
      <c r="F3" s="7"/>
      <c r="G3" s="7"/>
      <c r="H3" s="7"/>
      <c r="I3" s="7"/>
      <c r="J3" s="7"/>
    </row>
    <row r="4" spans="1:10" ht="13.5" thickBot="1">
      <c r="A4" s="6" t="s">
        <v>79</v>
      </c>
      <c r="E4" s="18" t="str">
        <f>'Data Entry'!C2</f>
        <v/>
      </c>
      <c r="H4" s="411" t="s">
        <v>154</v>
      </c>
      <c r="I4" s="412"/>
      <c r="J4" s="42">
        <f>'Data Entry'!G2</f>
        <v>0</v>
      </c>
    </row>
    <row r="5" spans="1:10">
      <c r="A5" s="6" t="s">
        <v>176</v>
      </c>
      <c r="E5" s="18" t="str">
        <f>'Data Entry'!C3</f>
        <v/>
      </c>
    </row>
    <row r="6" spans="1:10">
      <c r="A6" s="6" t="s">
        <v>80</v>
      </c>
      <c r="E6" s="18">
        <f>'Data Entry'!C4</f>
        <v>0</v>
      </c>
    </row>
    <row r="7" spans="1:10">
      <c r="A7" s="6" t="s">
        <v>178</v>
      </c>
      <c r="E7" s="18">
        <f>'Data Entry'!C5</f>
        <v>0</v>
      </c>
    </row>
    <row r="8" spans="1:10">
      <c r="A8" s="21" t="s">
        <v>172</v>
      </c>
      <c r="B8" s="22"/>
      <c r="C8" s="22"/>
      <c r="D8" s="22"/>
      <c r="E8" s="18">
        <f>'Data Entry'!C8</f>
        <v>0</v>
      </c>
      <c r="F8" s="23"/>
      <c r="G8" s="23"/>
    </row>
    <row r="11" spans="1:10" ht="14.25">
      <c r="A11" s="24" t="s">
        <v>81</v>
      </c>
      <c r="B11" s="25"/>
      <c r="C11" s="25" t="s">
        <v>564</v>
      </c>
      <c r="D11" s="25"/>
      <c r="E11" s="25"/>
      <c r="F11" s="25"/>
      <c r="G11" s="25"/>
      <c r="H11" s="25"/>
      <c r="I11" s="26">
        <f>'P&amp;L'!G24</f>
        <v>0</v>
      </c>
    </row>
    <row r="12" spans="1:10" ht="14.25">
      <c r="A12" s="27"/>
      <c r="B12" s="25"/>
      <c r="C12" t="s">
        <v>522</v>
      </c>
      <c r="D12" s="25"/>
      <c r="E12" s="25"/>
      <c r="F12" s="25"/>
      <c r="G12" s="28"/>
    </row>
    <row r="13" spans="1:10" ht="14.25">
      <c r="A13" s="27"/>
      <c r="B13" s="25"/>
      <c r="C13" s="25"/>
      <c r="D13" s="25"/>
      <c r="E13" s="25"/>
      <c r="F13" s="25"/>
      <c r="G13" s="28"/>
      <c r="H13" s="28"/>
    </row>
    <row r="14" spans="1:10" ht="14.25">
      <c r="A14" s="27"/>
      <c r="B14" s="25"/>
      <c r="C14" s="25"/>
      <c r="D14" s="25"/>
      <c r="E14" s="25"/>
      <c r="F14" s="25"/>
      <c r="G14" s="28"/>
      <c r="H14" s="28"/>
    </row>
    <row r="15" spans="1:10" ht="14.25">
      <c r="A15" s="24" t="s">
        <v>113</v>
      </c>
      <c r="B15" s="25"/>
      <c r="C15" s="25" t="s">
        <v>565</v>
      </c>
      <c r="D15" s="25"/>
      <c r="E15" s="25"/>
      <c r="F15" s="25"/>
      <c r="H15" s="26">
        <f>0.1*('Balance Sheet'!E42)</f>
        <v>0</v>
      </c>
    </row>
    <row r="16" spans="1:10" ht="14.25">
      <c r="A16" s="27"/>
      <c r="B16" s="25"/>
      <c r="C16" s="22" t="s">
        <v>83</v>
      </c>
      <c r="D16" s="25"/>
      <c r="E16" s="25"/>
      <c r="F16" s="25"/>
      <c r="G16" s="28"/>
      <c r="H16" s="28"/>
    </row>
    <row r="17" spans="1:10" ht="14.25">
      <c r="A17" s="27"/>
      <c r="B17" s="25"/>
      <c r="C17" s="25"/>
      <c r="D17" s="25"/>
      <c r="E17" s="25"/>
      <c r="F17" s="25"/>
      <c r="G17" s="28"/>
      <c r="H17" s="28"/>
    </row>
    <row r="18" spans="1:10" ht="14.25">
      <c r="A18" s="24" t="s">
        <v>82</v>
      </c>
      <c r="B18" s="25"/>
      <c r="C18" s="25" t="s">
        <v>452</v>
      </c>
      <c r="D18" s="25"/>
      <c r="E18" s="25"/>
      <c r="F18" s="25"/>
      <c r="G18" s="28"/>
      <c r="H18" s="28"/>
    </row>
    <row r="19" spans="1:10" ht="14.25">
      <c r="A19" s="27"/>
      <c r="B19" s="25"/>
      <c r="C19" s="5" t="s">
        <v>1098</v>
      </c>
      <c r="D19" s="25"/>
      <c r="E19" s="25"/>
      <c r="F19" s="25"/>
      <c r="G19" s="50"/>
      <c r="H19" s="26">
        <f>IF(School!J15=0,0,'Data Entry'!G6*3983)</f>
        <v>0</v>
      </c>
    </row>
    <row r="20" spans="1:10" ht="14.25">
      <c r="A20" s="27"/>
      <c r="B20" s="25"/>
      <c r="C20" s="25"/>
      <c r="D20" s="25"/>
      <c r="E20" s="25"/>
      <c r="F20" s="25"/>
      <c r="G20" s="28"/>
      <c r="H20" s="28"/>
    </row>
    <row r="21" spans="1:10" ht="15" thickBot="1">
      <c r="A21" s="27"/>
      <c r="B21" s="25"/>
      <c r="C21" s="25"/>
      <c r="D21" s="25"/>
      <c r="E21" s="25"/>
      <c r="F21" s="25"/>
      <c r="H21" s="29"/>
    </row>
    <row r="22" spans="1:10" ht="14.25">
      <c r="A22" s="24" t="s">
        <v>114</v>
      </c>
      <c r="B22" s="25"/>
      <c r="C22" s="25" t="s">
        <v>73</v>
      </c>
      <c r="D22" s="25"/>
      <c r="E22" s="25"/>
      <c r="F22" s="25"/>
      <c r="I22" s="30">
        <f>H15+H19</f>
        <v>0</v>
      </c>
    </row>
    <row r="23" spans="1:10" ht="14.25">
      <c r="A23" s="27"/>
      <c r="B23" s="25"/>
      <c r="C23" s="25"/>
      <c r="D23" s="25"/>
      <c r="E23" s="25"/>
      <c r="F23" s="25"/>
      <c r="G23" s="28"/>
      <c r="H23" s="28"/>
    </row>
    <row r="24" spans="1:10" ht="14.25">
      <c r="A24" s="27"/>
      <c r="B24" s="25"/>
      <c r="C24" s="25"/>
      <c r="D24" s="25"/>
      <c r="E24" s="25"/>
      <c r="F24" s="25"/>
      <c r="G24" s="28"/>
      <c r="H24" s="28"/>
    </row>
    <row r="25" spans="1:10" ht="14.25">
      <c r="A25" s="24" t="s">
        <v>84</v>
      </c>
      <c r="B25" s="25"/>
      <c r="C25" s="25" t="s">
        <v>74</v>
      </c>
      <c r="D25" s="25"/>
      <c r="E25" s="25"/>
      <c r="F25" s="25"/>
      <c r="G25" s="28"/>
      <c r="H25" t="s">
        <v>85</v>
      </c>
      <c r="I25" s="26">
        <f>I11-I22</f>
        <v>0</v>
      </c>
    </row>
    <row r="26" spans="1:10">
      <c r="A26" s="1"/>
      <c r="G26" s="19"/>
      <c r="H26" s="19"/>
    </row>
    <row r="27" spans="1:10" ht="13.5" thickBot="1">
      <c r="A27" s="31"/>
      <c r="B27" s="32"/>
      <c r="C27" s="32"/>
      <c r="D27" s="32"/>
      <c r="E27" s="32"/>
      <c r="F27" s="32"/>
      <c r="G27" s="20"/>
      <c r="H27" s="20"/>
      <c r="I27" s="32"/>
      <c r="J27" s="32"/>
    </row>
    <row r="28" spans="1:10">
      <c r="A28" s="1"/>
      <c r="G28" s="19"/>
      <c r="H28" s="19"/>
    </row>
    <row r="29" spans="1:10" ht="14.25">
      <c r="A29" s="24" t="s">
        <v>115</v>
      </c>
      <c r="B29" s="25"/>
      <c r="C29" s="25" t="s">
        <v>563</v>
      </c>
      <c r="D29" s="25"/>
      <c r="E29" s="25"/>
      <c r="F29" s="25"/>
      <c r="G29" s="28"/>
      <c r="H29" s="28"/>
      <c r="I29" s="25"/>
    </row>
    <row r="30" spans="1:10" ht="14.25">
      <c r="A30" s="25"/>
      <c r="B30" s="25"/>
      <c r="C30" s="22" t="s">
        <v>86</v>
      </c>
      <c r="D30" s="25"/>
      <c r="E30" s="25"/>
      <c r="F30" s="25"/>
      <c r="G30" s="28"/>
      <c r="H30" s="28"/>
      <c r="I30" s="25"/>
    </row>
    <row r="31" spans="1:10" ht="14.25">
      <c r="A31" s="25"/>
      <c r="B31" s="25"/>
      <c r="C31" s="5" t="s">
        <v>571</v>
      </c>
      <c r="D31" s="25"/>
      <c r="E31" s="25"/>
      <c r="F31" s="25"/>
      <c r="G31" s="28"/>
      <c r="H31" s="28"/>
      <c r="I31" s="25"/>
    </row>
    <row r="32" spans="1:10" ht="14.25">
      <c r="A32" s="25"/>
      <c r="B32" s="25"/>
      <c r="C32" s="5" t="s">
        <v>445</v>
      </c>
      <c r="D32" s="25"/>
      <c r="E32" s="25"/>
      <c r="F32" s="25"/>
      <c r="G32" s="28"/>
      <c r="H32" s="28"/>
      <c r="I32" s="25"/>
    </row>
    <row r="33" spans="1:10" ht="14.25">
      <c r="A33" s="25"/>
      <c r="B33" s="25"/>
      <c r="C33" s="22" t="s">
        <v>87</v>
      </c>
      <c r="D33" s="25"/>
      <c r="E33" s="25"/>
      <c r="F33" s="25"/>
      <c r="G33" s="28"/>
      <c r="H33" s="28"/>
      <c r="I33" s="25"/>
    </row>
    <row r="34" spans="1:10" ht="15.75" thickBot="1">
      <c r="A34" s="25"/>
      <c r="B34" s="25"/>
      <c r="C34" s="5" t="s">
        <v>473</v>
      </c>
      <c r="D34" s="25"/>
      <c r="E34" s="25"/>
      <c r="F34" s="25"/>
      <c r="G34" s="28"/>
      <c r="H34" s="28"/>
      <c r="I34" s="33">
        <f>ROUND(0.055*I25,0)</f>
        <v>0</v>
      </c>
    </row>
    <row r="35" spans="1:10" ht="14.25">
      <c r="A35" s="25"/>
      <c r="B35" s="25"/>
      <c r="C35" s="25"/>
      <c r="D35" s="25"/>
      <c r="E35" s="25"/>
      <c r="F35" s="25"/>
      <c r="G35" s="28"/>
      <c r="H35" s="28"/>
      <c r="I35" s="25"/>
    </row>
    <row r="36" spans="1:10" ht="14.25">
      <c r="A36" s="25"/>
      <c r="B36" s="25"/>
      <c r="C36" s="25"/>
      <c r="D36" s="25"/>
      <c r="E36" s="25"/>
      <c r="F36" s="25"/>
      <c r="G36" s="28"/>
      <c r="H36" s="25"/>
    </row>
    <row r="37" spans="1:10" ht="14.25">
      <c r="A37" s="25"/>
      <c r="B37" s="25"/>
      <c r="C37" s="25"/>
      <c r="D37" s="25"/>
      <c r="E37" s="25"/>
      <c r="F37" s="25"/>
      <c r="G37" s="28"/>
      <c r="H37" s="28"/>
      <c r="I37" s="25"/>
    </row>
    <row r="38" spans="1:10" ht="13.5" thickBot="1">
      <c r="A38" s="32"/>
      <c r="B38" s="32"/>
      <c r="C38" s="32"/>
      <c r="D38" s="32"/>
      <c r="E38" s="32"/>
      <c r="F38" s="32"/>
      <c r="G38" s="20"/>
      <c r="H38" s="20"/>
      <c r="I38" s="32"/>
      <c r="J38" s="32"/>
    </row>
    <row r="39" spans="1:10">
      <c r="G39" s="19"/>
      <c r="H39" s="19"/>
    </row>
    <row r="40" spans="1:10">
      <c r="G40" s="19"/>
      <c r="H40" s="19"/>
    </row>
    <row r="41" spans="1:10">
      <c r="G41" s="19"/>
      <c r="H41" s="19"/>
    </row>
    <row r="42" spans="1:10">
      <c r="G42" s="19"/>
      <c r="H42" s="19"/>
    </row>
    <row r="43" spans="1:10">
      <c r="G43" s="19"/>
      <c r="H43" s="19"/>
    </row>
    <row r="44" spans="1:10">
      <c r="G44" s="19"/>
      <c r="H44" s="19"/>
    </row>
    <row r="45" spans="1:10">
      <c r="G45" s="19"/>
      <c r="H45" s="19"/>
    </row>
    <row r="46" spans="1:10">
      <c r="G46" s="19"/>
      <c r="H46" s="19"/>
    </row>
    <row r="47" spans="1:10">
      <c r="G47" s="19"/>
      <c r="H47" s="19"/>
    </row>
    <row r="48" spans="1:10">
      <c r="G48" s="19"/>
      <c r="H48" s="19"/>
    </row>
  </sheetData>
  <sheetProtection algorithmName="SHA-512" hashValue="sIgR37VW6mwAt2tmRnVhm8SrsVW0IxCZjyjWFVG22vjo51QPi930iDSrDBHiynOvAZKWM+kr6pddb8xlc5x8TQ==" saltValue="cBgLbHdlB8CZLGPjvgFJtw==" spinCount="100000" sheet="1" objects="1" scenarios="1"/>
  <mergeCells count="3">
    <mergeCell ref="A1:J1"/>
    <mergeCell ref="A2:J2"/>
    <mergeCell ref="H4:I4"/>
  </mergeCells>
  <phoneticPr fontId="29" type="noConversion"/>
  <pageMargins left="0.75" right="0.33"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10"/>
    <pageSetUpPr fitToPage="1"/>
  </sheetPr>
  <dimension ref="B1:H41"/>
  <sheetViews>
    <sheetView workbookViewId="0">
      <selection activeCell="B1" sqref="B1:H1"/>
    </sheetView>
  </sheetViews>
  <sheetFormatPr defaultColWidth="9.140625" defaultRowHeight="12.75"/>
  <cols>
    <col min="1" max="1" width="1.42578125" style="5" customWidth="1"/>
    <col min="2" max="2" width="46.28515625" style="5" customWidth="1"/>
    <col min="3" max="3" width="1.28515625" style="5" customWidth="1"/>
    <col min="4" max="5" width="9.140625" style="5"/>
    <col min="6" max="6" width="35.28515625" style="5" customWidth="1"/>
    <col min="7" max="7" width="0.85546875" style="5" customWidth="1"/>
    <col min="8" max="16384" width="9.140625" style="5"/>
  </cols>
  <sheetData>
    <row r="1" spans="2:8" ht="15.75">
      <c r="B1" s="396" t="s">
        <v>1119</v>
      </c>
      <c r="C1" s="396"/>
      <c r="D1" s="396"/>
      <c r="E1" s="396"/>
      <c r="F1" s="396"/>
      <c r="G1" s="396"/>
      <c r="H1" s="396"/>
    </row>
    <row r="2" spans="2:8" ht="15">
      <c r="B2" s="280"/>
    </row>
    <row r="3" spans="2:8" ht="15">
      <c r="B3" s="280"/>
    </row>
    <row r="4" spans="2:8" ht="14.25">
      <c r="B4" s="25" t="s">
        <v>174</v>
      </c>
      <c r="C4" s="25"/>
      <c r="D4" s="415">
        <f>'Data Entry'!G2</f>
        <v>0</v>
      </c>
      <c r="E4" s="415"/>
      <c r="F4" s="415"/>
      <c r="G4" s="25"/>
      <c r="H4" s="25"/>
    </row>
    <row r="5" spans="2:8" ht="14.25">
      <c r="B5" s="25" t="s">
        <v>1115</v>
      </c>
      <c r="C5" s="25"/>
      <c r="D5" s="415" t="str">
        <f>'Data Entry'!C2</f>
        <v/>
      </c>
      <c r="E5" s="415"/>
      <c r="F5" s="415"/>
      <c r="G5" s="25"/>
      <c r="H5" s="25"/>
    </row>
    <row r="6" spans="2:8" ht="14.25">
      <c r="B6" s="25" t="s">
        <v>1114</v>
      </c>
      <c r="C6" s="25"/>
      <c r="D6" s="415">
        <f>'Data Entry'!C8</f>
        <v>0</v>
      </c>
      <c r="E6" s="415"/>
      <c r="F6" s="415"/>
      <c r="G6" s="25"/>
      <c r="H6" s="25"/>
    </row>
    <row r="7" spans="2:8" ht="14.25">
      <c r="B7" s="25" t="s">
        <v>1118</v>
      </c>
      <c r="C7" s="25"/>
      <c r="D7" s="415" t="str">
        <f>'Data Entry'!G1</f>
        <v>JUNE 30, 2024</v>
      </c>
      <c r="E7" s="415"/>
      <c r="F7" s="415"/>
      <c r="G7" s="25"/>
      <c r="H7" s="25"/>
    </row>
    <row r="8" spans="2:8" ht="14.25">
      <c r="B8" s="25"/>
      <c r="C8" s="25"/>
      <c r="D8" s="25"/>
      <c r="E8" s="25"/>
      <c r="F8" s="25"/>
      <c r="G8" s="25"/>
      <c r="H8" s="25"/>
    </row>
    <row r="9" spans="2:8" ht="76.5" customHeight="1">
      <c r="B9" s="414" t="s">
        <v>461</v>
      </c>
      <c r="C9" s="414"/>
      <c r="D9" s="414"/>
      <c r="E9" s="414"/>
      <c r="F9" s="414"/>
      <c r="G9" s="414"/>
      <c r="H9" s="414"/>
    </row>
    <row r="10" spans="2:8" ht="18" customHeight="1">
      <c r="B10" s="414" t="s">
        <v>1228</v>
      </c>
      <c r="C10" s="414"/>
      <c r="D10" s="414"/>
      <c r="E10" s="414"/>
      <c r="F10" s="414"/>
      <c r="G10" s="414"/>
      <c r="H10" s="414"/>
    </row>
    <row r="11" spans="2:8" ht="18.75" customHeight="1">
      <c r="B11" s="414"/>
      <c r="C11" s="414"/>
      <c r="D11" s="414"/>
      <c r="E11" s="414"/>
      <c r="F11" s="414"/>
      <c r="G11" s="414"/>
      <c r="H11" s="414"/>
    </row>
    <row r="12" spans="2:8" ht="18.75" customHeight="1">
      <c r="B12" s="300" t="s">
        <v>1229</v>
      </c>
      <c r="C12" s="413">
        <f>'Balance Sheet'!E32</f>
        <v>0</v>
      </c>
      <c r="D12" s="413"/>
      <c r="E12" s="413"/>
      <c r="F12" s="301"/>
      <c r="G12" s="301"/>
      <c r="H12" s="301"/>
    </row>
    <row r="13" spans="2:8" ht="18.75" customHeight="1">
      <c r="B13" s="300" t="s">
        <v>1230</v>
      </c>
      <c r="C13" s="413">
        <f>'Balance Sheet'!J21</f>
        <v>0</v>
      </c>
      <c r="D13" s="413"/>
      <c r="E13" s="413"/>
      <c r="F13" s="301"/>
      <c r="G13" s="301"/>
      <c r="H13" s="301"/>
    </row>
    <row r="14" spans="2:8" ht="18.75" customHeight="1">
      <c r="B14" s="300" t="s">
        <v>1231</v>
      </c>
      <c r="C14" s="413">
        <f>'P&amp;L'!G36</f>
        <v>0</v>
      </c>
      <c r="D14" s="413"/>
      <c r="E14" s="413"/>
      <c r="F14" s="301"/>
      <c r="G14" s="301"/>
      <c r="H14" s="301"/>
    </row>
    <row r="15" spans="2:8" ht="18.75" customHeight="1">
      <c r="B15" s="300" t="s">
        <v>1232</v>
      </c>
      <c r="C15" s="413">
        <f>'P&amp;L'!G53</f>
        <v>0</v>
      </c>
      <c r="D15" s="413"/>
      <c r="E15" s="413"/>
      <c r="F15" s="301"/>
      <c r="G15" s="301"/>
      <c r="H15" s="301"/>
    </row>
    <row r="16" spans="2:8" ht="14.25">
      <c r="B16" s="25"/>
      <c r="C16" s="25"/>
      <c r="D16" s="25"/>
      <c r="E16" s="25"/>
      <c r="F16" s="25"/>
      <c r="G16" s="25"/>
      <c r="H16" s="25"/>
    </row>
    <row r="17" spans="2:8" ht="14.25">
      <c r="B17" s="25" t="s">
        <v>1116</v>
      </c>
      <c r="C17" s="418"/>
      <c r="D17" s="418"/>
      <c r="E17" s="418"/>
      <c r="F17" s="25"/>
      <c r="G17" s="25"/>
      <c r="H17" s="25"/>
    </row>
    <row r="18" spans="2:8" ht="14.25">
      <c r="B18" s="25"/>
      <c r="C18" s="25"/>
      <c r="D18" s="25"/>
      <c r="E18" s="25"/>
      <c r="F18" s="25"/>
      <c r="G18" s="25"/>
      <c r="H18" s="25"/>
    </row>
    <row r="19" spans="2:8" ht="14.25">
      <c r="B19" s="25" t="s">
        <v>1117</v>
      </c>
      <c r="C19" s="418"/>
      <c r="D19" s="418"/>
      <c r="E19" s="418"/>
      <c r="F19" s="25"/>
      <c r="G19" s="25"/>
      <c r="H19" s="25"/>
    </row>
    <row r="20" spans="2:8" ht="14.25">
      <c r="B20" s="25"/>
      <c r="C20" s="25"/>
      <c r="D20" s="25"/>
      <c r="E20" s="25"/>
      <c r="F20" s="25"/>
      <c r="G20" s="25"/>
      <c r="H20" s="25"/>
    </row>
    <row r="21" spans="2:8" ht="14.25" customHeight="1">
      <c r="B21" s="414" t="s">
        <v>150</v>
      </c>
      <c r="C21" s="282"/>
      <c r="D21" s="417"/>
      <c r="E21" s="417"/>
      <c r="F21" s="417"/>
      <c r="G21" s="417"/>
      <c r="H21" s="417"/>
    </row>
    <row r="22" spans="2:8" ht="14.25">
      <c r="B22" s="414"/>
      <c r="C22" s="25"/>
      <c r="D22" s="416"/>
      <c r="E22" s="416"/>
      <c r="F22" s="416"/>
      <c r="G22" s="416"/>
      <c r="H22" s="416"/>
    </row>
    <row r="23" spans="2:8" ht="14.25">
      <c r="B23" s="414"/>
      <c r="C23" s="25"/>
      <c r="D23" s="416"/>
      <c r="E23" s="416"/>
      <c r="F23" s="416"/>
      <c r="G23" s="416"/>
      <c r="H23" s="416"/>
    </row>
    <row r="24" spans="2:8" ht="14.25">
      <c r="B24" s="25"/>
      <c r="C24" s="25"/>
      <c r="D24" s="25"/>
      <c r="E24" s="25"/>
      <c r="F24" s="25"/>
      <c r="G24" s="25"/>
      <c r="H24" s="25"/>
    </row>
    <row r="25" spans="2:8" ht="14.25">
      <c r="B25" s="25" t="s">
        <v>149</v>
      </c>
      <c r="C25" s="25"/>
      <c r="D25" s="25"/>
      <c r="E25" s="25"/>
      <c r="F25" s="25"/>
      <c r="G25" s="25"/>
      <c r="H25" s="25"/>
    </row>
    <row r="26" spans="2:8" ht="15">
      <c r="B26" s="280"/>
    </row>
    <row r="27" spans="2:8" ht="15">
      <c r="B27" s="280"/>
    </row>
    <row r="28" spans="2:8" ht="15">
      <c r="B28" s="280"/>
    </row>
    <row r="29" spans="2:8">
      <c r="B29" s="283" t="s">
        <v>1108</v>
      </c>
      <c r="D29" s="281" t="s">
        <v>1105</v>
      </c>
      <c r="F29" s="281" t="s">
        <v>1107</v>
      </c>
      <c r="H29" s="281" t="s">
        <v>1105</v>
      </c>
    </row>
    <row r="32" spans="2:8">
      <c r="B32" s="281" t="s">
        <v>1111</v>
      </c>
      <c r="F32" s="281" t="s">
        <v>1106</v>
      </c>
    </row>
    <row r="34" spans="2:8">
      <c r="B34" s="37"/>
    </row>
    <row r="38" spans="2:8">
      <c r="B38" s="283" t="s">
        <v>1112</v>
      </c>
      <c r="D38" s="281" t="s">
        <v>1105</v>
      </c>
      <c r="F38" s="281" t="s">
        <v>1109</v>
      </c>
      <c r="H38" s="281" t="s">
        <v>1105</v>
      </c>
    </row>
    <row r="41" spans="2:8">
      <c r="B41" s="281" t="s">
        <v>1113</v>
      </c>
      <c r="F41" s="281" t="s">
        <v>1110</v>
      </c>
    </row>
  </sheetData>
  <sheetProtection algorithmName="SHA-512" hashValue="IOxAa72zLH1J+Q/se3cuWlxIX+ENEFDV+x9yfbkUvFTv0+GWg5bAn1DgBMzyGiuzH6/TaQ5HFv8VIgZQ0tVMoQ==" saltValue="/z2HC+62C0yHbsoi816N7Q==" spinCount="100000" sheet="1" objects="1" scenarios="1"/>
  <mergeCells count="17">
    <mergeCell ref="B21:B23"/>
    <mergeCell ref="D22:H22"/>
    <mergeCell ref="D23:H23"/>
    <mergeCell ref="D21:H21"/>
    <mergeCell ref="C17:E17"/>
    <mergeCell ref="C19:E19"/>
    <mergeCell ref="C12:E12"/>
    <mergeCell ref="C13:E13"/>
    <mergeCell ref="C14:E14"/>
    <mergeCell ref="C15:E15"/>
    <mergeCell ref="B1:H1"/>
    <mergeCell ref="B9:H9"/>
    <mergeCell ref="D5:F5"/>
    <mergeCell ref="D6:F6"/>
    <mergeCell ref="D7:F7"/>
    <mergeCell ref="D4:F4"/>
    <mergeCell ref="B10:H11"/>
  </mergeCells>
  <phoneticPr fontId="29" type="noConversion"/>
  <pageMargins left="0.75" right="0.75" top="1" bottom="1" header="0.5" footer="0.5"/>
  <pageSetup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0AA83-5322-49C9-AEDF-81C2FE819E75}">
  <sheetPr>
    <tabColor indexed="10"/>
  </sheetPr>
  <dimension ref="B1:H198"/>
  <sheetViews>
    <sheetView workbookViewId="0">
      <pane ySplit="1" topLeftCell="A2" activePane="bottomLeft" state="frozen"/>
      <selection pane="bottomLeft" activeCell="B1" sqref="B1"/>
    </sheetView>
  </sheetViews>
  <sheetFormatPr defaultRowHeight="12.75"/>
  <cols>
    <col min="1" max="1" width="4.7109375" customWidth="1"/>
    <col min="2" max="2" width="18.5703125" customWidth="1"/>
    <col min="3" max="3" width="33.5703125" style="111" bestFit="1" customWidth="1"/>
    <col min="4" max="6" width="21.140625" style="111" customWidth="1"/>
    <col min="7" max="7" width="18.5703125" customWidth="1"/>
    <col min="8" max="8" width="40.28515625" customWidth="1"/>
    <col min="9" max="14" width="18.5703125" customWidth="1"/>
  </cols>
  <sheetData>
    <row r="1" spans="2:8">
      <c r="B1" s="109" t="s">
        <v>576</v>
      </c>
      <c r="C1" s="109" t="s">
        <v>573</v>
      </c>
      <c r="D1" s="109" t="s">
        <v>574</v>
      </c>
      <c r="E1" s="109" t="s">
        <v>528</v>
      </c>
      <c r="F1" s="109" t="s">
        <v>575</v>
      </c>
      <c r="H1" s="295" t="s">
        <v>1224</v>
      </c>
    </row>
    <row r="2" spans="2:8" ht="15.75">
      <c r="B2" t="s">
        <v>577</v>
      </c>
      <c r="C2" s="111" t="s">
        <v>578</v>
      </c>
      <c r="D2" s="111" t="s">
        <v>579</v>
      </c>
      <c r="E2" s="111" t="s">
        <v>580</v>
      </c>
      <c r="F2" s="111" t="s">
        <v>1016</v>
      </c>
      <c r="H2" s="294" t="s">
        <v>1223</v>
      </c>
    </row>
    <row r="3" spans="2:8" ht="15.75">
      <c r="B3" t="s">
        <v>581</v>
      </c>
      <c r="C3" s="111" t="s">
        <v>582</v>
      </c>
      <c r="D3" s="111" t="s">
        <v>1031</v>
      </c>
      <c r="E3" s="111" t="s">
        <v>580</v>
      </c>
      <c r="F3" s="111" t="s">
        <v>1016</v>
      </c>
      <c r="H3" s="294" t="s">
        <v>1225</v>
      </c>
    </row>
    <row r="4" spans="2:8" ht="15.75">
      <c r="B4" t="s">
        <v>584</v>
      </c>
      <c r="C4" s="111" t="s">
        <v>585</v>
      </c>
      <c r="D4" s="111" t="s">
        <v>583</v>
      </c>
      <c r="E4" s="111" t="s">
        <v>580</v>
      </c>
      <c r="F4" s="111" t="s">
        <v>1017</v>
      </c>
      <c r="H4" s="294" t="s">
        <v>1169</v>
      </c>
    </row>
    <row r="5" spans="2:8" ht="15.75">
      <c r="B5" t="s">
        <v>586</v>
      </c>
      <c r="C5" s="111" t="s">
        <v>585</v>
      </c>
      <c r="D5" s="111" t="s">
        <v>587</v>
      </c>
      <c r="E5" s="111" t="s">
        <v>580</v>
      </c>
      <c r="F5" s="111" t="s">
        <v>1016</v>
      </c>
      <c r="H5" s="294" t="s">
        <v>1170</v>
      </c>
    </row>
    <row r="6" spans="2:8" ht="15.75">
      <c r="B6" t="s">
        <v>588</v>
      </c>
      <c r="C6" s="111" t="s">
        <v>589</v>
      </c>
      <c r="D6" s="111" t="s">
        <v>590</v>
      </c>
      <c r="E6" s="111" t="s">
        <v>580</v>
      </c>
      <c r="F6" s="111" t="s">
        <v>1016</v>
      </c>
      <c r="H6" s="294" t="s">
        <v>1171</v>
      </c>
    </row>
    <row r="7" spans="2:8" ht="15.75">
      <c r="B7" t="s">
        <v>591</v>
      </c>
      <c r="C7" s="111" t="s">
        <v>592</v>
      </c>
      <c r="D7" s="111" t="s">
        <v>593</v>
      </c>
      <c r="E7" s="111" t="s">
        <v>580</v>
      </c>
      <c r="F7" s="111" t="s">
        <v>1016</v>
      </c>
      <c r="H7" s="294" t="s">
        <v>1172</v>
      </c>
    </row>
    <row r="8" spans="2:8" ht="15.75">
      <c r="B8" t="s">
        <v>594</v>
      </c>
      <c r="C8" s="111" t="s">
        <v>595</v>
      </c>
      <c r="D8" s="111" t="s">
        <v>596</v>
      </c>
      <c r="E8" s="111" t="s">
        <v>580</v>
      </c>
      <c r="F8" s="111" t="s">
        <v>1016</v>
      </c>
      <c r="H8" s="294" t="s">
        <v>1173</v>
      </c>
    </row>
    <row r="9" spans="2:8" ht="15.75">
      <c r="B9" t="s">
        <v>597</v>
      </c>
      <c r="C9" s="111" t="s">
        <v>598</v>
      </c>
      <c r="D9" s="111" t="s">
        <v>599</v>
      </c>
      <c r="E9" s="111" t="s">
        <v>580</v>
      </c>
      <c r="F9" s="111" t="s">
        <v>1016</v>
      </c>
      <c r="H9" s="294" t="s">
        <v>1174</v>
      </c>
    </row>
    <row r="10" spans="2:8" ht="15.75">
      <c r="B10" t="s">
        <v>600</v>
      </c>
      <c r="C10" s="111" t="s">
        <v>601</v>
      </c>
      <c r="D10" s="111" t="s">
        <v>602</v>
      </c>
      <c r="E10" s="111" t="s">
        <v>580</v>
      </c>
      <c r="F10" s="111" t="s">
        <v>1016</v>
      </c>
      <c r="H10" s="294" t="s">
        <v>1175</v>
      </c>
    </row>
    <row r="11" spans="2:8" ht="15.75">
      <c r="B11" t="s">
        <v>603</v>
      </c>
      <c r="C11" s="111" t="s">
        <v>604</v>
      </c>
      <c r="D11" s="111" t="s">
        <v>605</v>
      </c>
      <c r="E11" s="111" t="s">
        <v>580</v>
      </c>
      <c r="F11" s="111" t="s">
        <v>1016</v>
      </c>
      <c r="H11" s="294" t="s">
        <v>1176</v>
      </c>
    </row>
    <row r="12" spans="2:8" ht="15.75">
      <c r="B12" t="s">
        <v>606</v>
      </c>
      <c r="C12" s="111" t="s">
        <v>1032</v>
      </c>
      <c r="D12" s="111" t="s">
        <v>607</v>
      </c>
      <c r="E12" s="111" t="s">
        <v>580</v>
      </c>
      <c r="F12" s="111" t="s">
        <v>1016</v>
      </c>
      <c r="H12" s="294" t="s">
        <v>1177</v>
      </c>
    </row>
    <row r="13" spans="2:8" ht="15.75">
      <c r="B13" t="s">
        <v>608</v>
      </c>
      <c r="C13" s="111" t="s">
        <v>609</v>
      </c>
      <c r="D13" s="111" t="s">
        <v>610</v>
      </c>
      <c r="E13" s="111" t="s">
        <v>580</v>
      </c>
      <c r="F13" s="111" t="s">
        <v>1016</v>
      </c>
      <c r="H13" s="294" t="s">
        <v>1178</v>
      </c>
    </row>
    <row r="14" spans="2:8" ht="15.75">
      <c r="B14" t="s">
        <v>611</v>
      </c>
      <c r="C14" s="111" t="s">
        <v>612</v>
      </c>
      <c r="D14" s="111" t="s">
        <v>613</v>
      </c>
      <c r="E14" s="111" t="s">
        <v>613</v>
      </c>
      <c r="F14" s="111" t="s">
        <v>1017</v>
      </c>
      <c r="H14" s="294" t="s">
        <v>1179</v>
      </c>
    </row>
    <row r="15" spans="2:8" ht="15.75">
      <c r="B15" t="s">
        <v>614</v>
      </c>
      <c r="C15" s="111" t="s">
        <v>615</v>
      </c>
      <c r="D15" s="111" t="s">
        <v>616</v>
      </c>
      <c r="E15" s="111" t="s">
        <v>613</v>
      </c>
      <c r="F15" s="111" t="s">
        <v>1017</v>
      </c>
      <c r="H15" s="294" t="s">
        <v>1180</v>
      </c>
    </row>
    <row r="16" spans="2:8" ht="15.75">
      <c r="B16" t="s">
        <v>617</v>
      </c>
      <c r="C16" s="111" t="s">
        <v>618</v>
      </c>
      <c r="D16" s="111" t="s">
        <v>619</v>
      </c>
      <c r="E16" s="111" t="s">
        <v>613</v>
      </c>
      <c r="F16" s="111" t="s">
        <v>1017</v>
      </c>
      <c r="H16" s="294" t="s">
        <v>1181</v>
      </c>
    </row>
    <row r="17" spans="2:8" ht="15.75">
      <c r="B17" t="s">
        <v>620</v>
      </c>
      <c r="C17" s="111" t="s">
        <v>621</v>
      </c>
      <c r="D17" s="111" t="s">
        <v>622</v>
      </c>
      <c r="E17" s="111" t="s">
        <v>613</v>
      </c>
      <c r="F17" s="111" t="s">
        <v>1017</v>
      </c>
      <c r="H17" s="294" t="s">
        <v>1182</v>
      </c>
    </row>
    <row r="18" spans="2:8" ht="15.75">
      <c r="B18" t="s">
        <v>623</v>
      </c>
      <c r="C18" s="111" t="s">
        <v>589</v>
      </c>
      <c r="D18" s="111" t="s">
        <v>624</v>
      </c>
      <c r="E18" s="111" t="s">
        <v>613</v>
      </c>
      <c r="F18" s="111" t="s">
        <v>1017</v>
      </c>
      <c r="H18" s="294" t="s">
        <v>1183</v>
      </c>
    </row>
    <row r="19" spans="2:8" ht="15.75">
      <c r="B19" t="s">
        <v>625</v>
      </c>
      <c r="C19" s="111" t="s">
        <v>626</v>
      </c>
      <c r="D19" s="111" t="s">
        <v>627</v>
      </c>
      <c r="E19" s="111" t="s">
        <v>613</v>
      </c>
      <c r="F19" s="111" t="s">
        <v>1016</v>
      </c>
      <c r="H19" s="294" t="s">
        <v>1184</v>
      </c>
    </row>
    <row r="20" spans="2:8" ht="15.75">
      <c r="B20" t="s">
        <v>628</v>
      </c>
      <c r="C20" s="111" t="s">
        <v>629</v>
      </c>
      <c r="D20" s="111" t="s">
        <v>630</v>
      </c>
      <c r="E20" s="111" t="s">
        <v>613</v>
      </c>
      <c r="F20" s="111" t="s">
        <v>1017</v>
      </c>
      <c r="H20" s="294" t="s">
        <v>1185</v>
      </c>
    </row>
    <row r="21" spans="2:8" ht="15.75">
      <c r="B21" t="s">
        <v>631</v>
      </c>
      <c r="C21" s="111" t="s">
        <v>632</v>
      </c>
      <c r="D21" s="111" t="s">
        <v>1033</v>
      </c>
      <c r="E21" s="111" t="s">
        <v>634</v>
      </c>
      <c r="F21" s="111" t="s">
        <v>1018</v>
      </c>
      <c r="H21" s="294" t="s">
        <v>1186</v>
      </c>
    </row>
    <row r="22" spans="2:8" ht="15.75">
      <c r="B22" t="s">
        <v>635</v>
      </c>
      <c r="C22" s="111" t="s">
        <v>636</v>
      </c>
      <c r="D22" s="111" t="s">
        <v>634</v>
      </c>
      <c r="E22" s="111" t="s">
        <v>634</v>
      </c>
      <c r="F22" s="111" t="s">
        <v>1019</v>
      </c>
      <c r="H22" s="294" t="s">
        <v>1187</v>
      </c>
    </row>
    <row r="23" spans="2:8" ht="15.75">
      <c r="B23" t="s">
        <v>637</v>
      </c>
      <c r="C23" s="111" t="s">
        <v>638</v>
      </c>
      <c r="D23" s="111" t="s">
        <v>634</v>
      </c>
      <c r="E23" s="111" t="s">
        <v>634</v>
      </c>
      <c r="F23" s="111" t="s">
        <v>1019</v>
      </c>
      <c r="H23" s="294" t="s">
        <v>1188</v>
      </c>
    </row>
    <row r="24" spans="2:8" ht="15.75">
      <c r="B24" t="s">
        <v>639</v>
      </c>
      <c r="C24" s="111" t="s">
        <v>640</v>
      </c>
      <c r="D24" s="111" t="s">
        <v>634</v>
      </c>
      <c r="E24" s="111" t="s">
        <v>634</v>
      </c>
      <c r="F24" s="111" t="s">
        <v>1019</v>
      </c>
      <c r="H24" s="294" t="s">
        <v>1189</v>
      </c>
    </row>
    <row r="25" spans="2:8" ht="15.75">
      <c r="B25" t="s">
        <v>641</v>
      </c>
      <c r="C25" s="111" t="s">
        <v>585</v>
      </c>
      <c r="D25" s="111" t="s">
        <v>634</v>
      </c>
      <c r="E25" s="111" t="s">
        <v>634</v>
      </c>
      <c r="F25" s="111" t="s">
        <v>1019</v>
      </c>
      <c r="H25" s="294" t="s">
        <v>1190</v>
      </c>
    </row>
    <row r="26" spans="2:8" ht="15.75">
      <c r="B26" t="s">
        <v>642</v>
      </c>
      <c r="C26" s="111" t="s">
        <v>643</v>
      </c>
      <c r="D26" s="111" t="s">
        <v>634</v>
      </c>
      <c r="E26" s="111" t="s">
        <v>634</v>
      </c>
      <c r="F26" s="111" t="s">
        <v>1019</v>
      </c>
      <c r="H26" s="294" t="s">
        <v>1191</v>
      </c>
    </row>
    <row r="27" spans="2:8" ht="15.75">
      <c r="B27" t="s">
        <v>644</v>
      </c>
      <c r="C27" s="111" t="s">
        <v>1027</v>
      </c>
      <c r="D27" s="111" t="s">
        <v>634</v>
      </c>
      <c r="E27" s="111" t="s">
        <v>634</v>
      </c>
      <c r="F27" s="111" t="s">
        <v>1019</v>
      </c>
      <c r="H27" s="294" t="s">
        <v>1192</v>
      </c>
    </row>
    <row r="28" spans="2:8" ht="15.75">
      <c r="B28" t="s">
        <v>645</v>
      </c>
      <c r="C28" s="111" t="s">
        <v>646</v>
      </c>
      <c r="D28" s="111" t="s">
        <v>634</v>
      </c>
      <c r="E28" s="111" t="s">
        <v>634</v>
      </c>
      <c r="F28" s="111" t="s">
        <v>1019</v>
      </c>
      <c r="H28" s="294" t="s">
        <v>1193</v>
      </c>
    </row>
    <row r="29" spans="2:8" ht="15.75">
      <c r="B29" t="s">
        <v>647</v>
      </c>
      <c r="C29" s="111" t="s">
        <v>648</v>
      </c>
      <c r="D29" s="111" t="s">
        <v>634</v>
      </c>
      <c r="E29" s="111" t="s">
        <v>634</v>
      </c>
      <c r="F29" s="111" t="s">
        <v>1019</v>
      </c>
      <c r="H29" s="294" t="s">
        <v>1194</v>
      </c>
    </row>
    <row r="30" spans="2:8" ht="15.75">
      <c r="B30" t="s">
        <v>649</v>
      </c>
      <c r="C30" s="111" t="s">
        <v>650</v>
      </c>
      <c r="D30" s="111" t="s">
        <v>651</v>
      </c>
      <c r="E30" s="111" t="s">
        <v>634</v>
      </c>
      <c r="F30" s="111" t="s">
        <v>1018</v>
      </c>
      <c r="H30" s="294" t="s">
        <v>1195</v>
      </c>
    </row>
    <row r="31" spans="2:8" ht="15.75">
      <c r="B31" t="s">
        <v>652</v>
      </c>
      <c r="C31" s="111" t="s">
        <v>578</v>
      </c>
      <c r="D31" s="111" t="s">
        <v>653</v>
      </c>
      <c r="E31" s="111" t="s">
        <v>634</v>
      </c>
      <c r="F31" s="111" t="s">
        <v>1018</v>
      </c>
      <c r="H31" s="294" t="s">
        <v>1196</v>
      </c>
    </row>
    <row r="32" spans="2:8" ht="15.75">
      <c r="B32" t="s">
        <v>654</v>
      </c>
      <c r="C32" s="111" t="s">
        <v>655</v>
      </c>
      <c r="D32" s="111" t="s">
        <v>656</v>
      </c>
      <c r="E32" s="111" t="s">
        <v>634</v>
      </c>
      <c r="F32" s="111" t="s">
        <v>1018</v>
      </c>
      <c r="H32" s="294" t="s">
        <v>1197</v>
      </c>
    </row>
    <row r="33" spans="2:8" ht="15.75">
      <c r="B33" t="s">
        <v>657</v>
      </c>
      <c r="C33" s="111" t="s">
        <v>658</v>
      </c>
      <c r="D33" s="111" t="s">
        <v>659</v>
      </c>
      <c r="E33" s="111" t="s">
        <v>634</v>
      </c>
      <c r="F33" s="111" t="s">
        <v>1019</v>
      </c>
      <c r="H33" s="294" t="s">
        <v>1198</v>
      </c>
    </row>
    <row r="34" spans="2:8" ht="15.75">
      <c r="B34" t="s">
        <v>660</v>
      </c>
      <c r="C34" s="111" t="s">
        <v>661</v>
      </c>
      <c r="D34" s="111" t="s">
        <v>634</v>
      </c>
      <c r="E34" s="111" t="s">
        <v>634</v>
      </c>
      <c r="F34" s="111" t="s">
        <v>1019</v>
      </c>
      <c r="H34" s="294" t="s">
        <v>1199</v>
      </c>
    </row>
    <row r="35" spans="2:8" ht="15.75">
      <c r="B35" t="s">
        <v>662</v>
      </c>
      <c r="C35" s="111" t="s">
        <v>663</v>
      </c>
      <c r="D35" s="111" t="s">
        <v>664</v>
      </c>
      <c r="E35" s="111" t="s">
        <v>634</v>
      </c>
      <c r="F35" s="111" t="s">
        <v>1018</v>
      </c>
      <c r="H35" s="294" t="s">
        <v>1200</v>
      </c>
    </row>
    <row r="36" spans="2:8" ht="15.75">
      <c r="B36" t="s">
        <v>665</v>
      </c>
      <c r="C36" s="111" t="s">
        <v>666</v>
      </c>
      <c r="D36" s="111" t="s">
        <v>667</v>
      </c>
      <c r="E36" s="111" t="s">
        <v>668</v>
      </c>
      <c r="F36" s="111" t="s">
        <v>1020</v>
      </c>
      <c r="H36" s="294" t="s">
        <v>1201</v>
      </c>
    </row>
    <row r="37" spans="2:8" ht="15.75">
      <c r="B37" t="s">
        <v>669</v>
      </c>
      <c r="C37" s="111" t="s">
        <v>670</v>
      </c>
      <c r="D37" s="111" t="s">
        <v>668</v>
      </c>
      <c r="E37" s="111" t="s">
        <v>668</v>
      </c>
      <c r="F37" s="111" t="s">
        <v>1020</v>
      </c>
      <c r="H37" s="294" t="s">
        <v>1202</v>
      </c>
    </row>
    <row r="38" spans="2:8" ht="15.75">
      <c r="B38" t="s">
        <v>671</v>
      </c>
      <c r="C38" s="111" t="s">
        <v>1034</v>
      </c>
      <c r="D38" s="111" t="s">
        <v>668</v>
      </c>
      <c r="E38" s="111" t="s">
        <v>668</v>
      </c>
      <c r="F38" s="111" t="s">
        <v>1020</v>
      </c>
      <c r="H38" s="294" t="s">
        <v>1203</v>
      </c>
    </row>
    <row r="39" spans="2:8" ht="15.75">
      <c r="B39" t="s">
        <v>672</v>
      </c>
      <c r="C39" s="111" t="s">
        <v>673</v>
      </c>
      <c r="D39" s="111" t="s">
        <v>668</v>
      </c>
      <c r="E39" s="111" t="s">
        <v>668</v>
      </c>
      <c r="F39" s="111" t="s">
        <v>1020</v>
      </c>
      <c r="H39" s="294" t="s">
        <v>1204</v>
      </c>
    </row>
    <row r="40" spans="2:8" ht="15.75">
      <c r="B40" t="s">
        <v>674</v>
      </c>
      <c r="C40" s="111" t="s">
        <v>675</v>
      </c>
      <c r="D40" s="111" t="s">
        <v>668</v>
      </c>
      <c r="E40" s="111" t="s">
        <v>668</v>
      </c>
      <c r="F40" s="111" t="s">
        <v>1020</v>
      </c>
      <c r="H40" s="294" t="s">
        <v>1205</v>
      </c>
    </row>
    <row r="41" spans="2:8" ht="15.75">
      <c r="B41" t="s">
        <v>676</v>
      </c>
      <c r="C41" s="111" t="s">
        <v>677</v>
      </c>
      <c r="D41" s="111" t="s">
        <v>668</v>
      </c>
      <c r="E41" s="111" t="s">
        <v>668</v>
      </c>
      <c r="F41" s="111" t="s">
        <v>1020</v>
      </c>
      <c r="H41" s="294" t="s">
        <v>1206</v>
      </c>
    </row>
    <row r="42" spans="2:8" ht="15.75">
      <c r="B42" t="s">
        <v>678</v>
      </c>
      <c r="C42" s="111" t="s">
        <v>679</v>
      </c>
      <c r="D42" s="111" t="s">
        <v>668</v>
      </c>
      <c r="E42" s="111" t="s">
        <v>668</v>
      </c>
      <c r="F42" s="111" t="s">
        <v>1020</v>
      </c>
      <c r="H42" s="294" t="s">
        <v>1207</v>
      </c>
    </row>
    <row r="43" spans="2:8" ht="15.75">
      <c r="B43" t="s">
        <v>680</v>
      </c>
      <c r="C43" s="111" t="s">
        <v>681</v>
      </c>
      <c r="D43" s="111" t="s">
        <v>668</v>
      </c>
      <c r="E43" s="111" t="s">
        <v>668</v>
      </c>
      <c r="F43" s="111" t="s">
        <v>1020</v>
      </c>
      <c r="H43" s="294" t="s">
        <v>1208</v>
      </c>
    </row>
    <row r="44" spans="2:8" ht="15.75">
      <c r="B44" t="s">
        <v>682</v>
      </c>
      <c r="C44" s="111" t="s">
        <v>683</v>
      </c>
      <c r="D44" s="111" t="s">
        <v>684</v>
      </c>
      <c r="E44" s="111" t="s">
        <v>668</v>
      </c>
      <c r="F44" s="111" t="s">
        <v>1020</v>
      </c>
      <c r="H44" s="294" t="s">
        <v>1209</v>
      </c>
    </row>
    <row r="45" spans="2:8" ht="15.75">
      <c r="B45" t="s">
        <v>685</v>
      </c>
      <c r="C45" s="111" t="s">
        <v>612</v>
      </c>
      <c r="D45" s="111" t="s">
        <v>686</v>
      </c>
      <c r="E45" s="111" t="s">
        <v>668</v>
      </c>
      <c r="F45" s="111" t="s">
        <v>1020</v>
      </c>
      <c r="H45" s="294" t="s">
        <v>1210</v>
      </c>
    </row>
    <row r="46" spans="2:8" ht="15.75">
      <c r="B46" t="s">
        <v>687</v>
      </c>
      <c r="C46" s="111" t="s">
        <v>1035</v>
      </c>
      <c r="D46" s="111" t="s">
        <v>686</v>
      </c>
      <c r="E46" s="111" t="s">
        <v>668</v>
      </c>
      <c r="F46" s="111" t="s">
        <v>1020</v>
      </c>
      <c r="H46" s="294" t="s">
        <v>1211</v>
      </c>
    </row>
    <row r="47" spans="2:8" ht="15.75">
      <c r="B47" t="s">
        <v>688</v>
      </c>
      <c r="C47" s="111" t="s">
        <v>689</v>
      </c>
      <c r="D47" s="111" t="s">
        <v>668</v>
      </c>
      <c r="E47" s="111" t="s">
        <v>668</v>
      </c>
      <c r="F47" s="111" t="s">
        <v>1020</v>
      </c>
      <c r="H47" s="294" t="s">
        <v>1212</v>
      </c>
    </row>
    <row r="48" spans="2:8" ht="15.75">
      <c r="B48" t="s">
        <v>690</v>
      </c>
      <c r="C48" s="111" t="s">
        <v>691</v>
      </c>
      <c r="D48" s="111" t="s">
        <v>668</v>
      </c>
      <c r="E48" s="111" t="s">
        <v>668</v>
      </c>
      <c r="F48" s="111" t="s">
        <v>1020</v>
      </c>
      <c r="H48" s="294" t="s">
        <v>1213</v>
      </c>
    </row>
    <row r="49" spans="2:8" ht="15.75">
      <c r="B49" t="s">
        <v>692</v>
      </c>
      <c r="C49" s="111" t="s">
        <v>693</v>
      </c>
      <c r="D49" s="111" t="s">
        <v>668</v>
      </c>
      <c r="E49" s="111" t="s">
        <v>668</v>
      </c>
      <c r="F49" s="111" t="s">
        <v>1020</v>
      </c>
      <c r="H49" s="294" t="s">
        <v>1214</v>
      </c>
    </row>
    <row r="50" spans="2:8" ht="15.75">
      <c r="B50" t="s">
        <v>694</v>
      </c>
      <c r="C50" s="111" t="s">
        <v>695</v>
      </c>
      <c r="D50" s="111" t="s">
        <v>668</v>
      </c>
      <c r="E50" s="111" t="s">
        <v>668</v>
      </c>
      <c r="F50" s="111" t="s">
        <v>1020</v>
      </c>
      <c r="H50" s="294" t="s">
        <v>1215</v>
      </c>
    </row>
    <row r="51" spans="2:8" ht="15.75">
      <c r="B51" t="s">
        <v>696</v>
      </c>
      <c r="C51" s="111" t="s">
        <v>697</v>
      </c>
      <c r="D51" s="111" t="s">
        <v>668</v>
      </c>
      <c r="E51" s="111" t="s">
        <v>668</v>
      </c>
      <c r="F51" s="111" t="s">
        <v>1021</v>
      </c>
      <c r="H51" s="294" t="s">
        <v>1216</v>
      </c>
    </row>
    <row r="52" spans="2:8" ht="15.75">
      <c r="B52" t="s">
        <v>698</v>
      </c>
      <c r="C52" s="111" t="s">
        <v>699</v>
      </c>
      <c r="D52" s="111" t="s">
        <v>668</v>
      </c>
      <c r="E52" s="111" t="s">
        <v>668</v>
      </c>
      <c r="F52" s="111" t="s">
        <v>1021</v>
      </c>
      <c r="H52" s="294" t="s">
        <v>1217</v>
      </c>
    </row>
    <row r="53" spans="2:8" ht="15.75">
      <c r="B53" t="s">
        <v>700</v>
      </c>
      <c r="C53" s="111" t="s">
        <v>701</v>
      </c>
      <c r="D53" s="111" t="s">
        <v>668</v>
      </c>
      <c r="E53" s="111" t="s">
        <v>668</v>
      </c>
      <c r="F53" s="111" t="s">
        <v>1021</v>
      </c>
      <c r="H53" s="294" t="s">
        <v>1218</v>
      </c>
    </row>
    <row r="54" spans="2:8" ht="15.75">
      <c r="B54" t="s">
        <v>702</v>
      </c>
      <c r="C54" s="111" t="s">
        <v>703</v>
      </c>
      <c r="D54" s="111" t="s">
        <v>668</v>
      </c>
      <c r="E54" s="111" t="s">
        <v>668</v>
      </c>
      <c r="F54" s="111" t="s">
        <v>1021</v>
      </c>
      <c r="H54" s="294" t="s">
        <v>1219</v>
      </c>
    </row>
    <row r="55" spans="2:8" ht="15.75">
      <c r="B55" t="s">
        <v>704</v>
      </c>
      <c r="C55" s="111" t="s">
        <v>705</v>
      </c>
      <c r="D55" s="111" t="s">
        <v>668</v>
      </c>
      <c r="E55" s="111" t="s">
        <v>668</v>
      </c>
      <c r="F55" s="111" t="s">
        <v>1021</v>
      </c>
      <c r="H55" s="294" t="s">
        <v>1220</v>
      </c>
    </row>
    <row r="56" spans="2:8" ht="15.75">
      <c r="B56" t="s">
        <v>706</v>
      </c>
      <c r="C56" s="111" t="s">
        <v>707</v>
      </c>
      <c r="D56" s="111" t="s">
        <v>668</v>
      </c>
      <c r="E56" s="111" t="s">
        <v>668</v>
      </c>
      <c r="F56" s="111" t="s">
        <v>1021</v>
      </c>
      <c r="H56" s="294" t="s">
        <v>1221</v>
      </c>
    </row>
    <row r="57" spans="2:8" ht="15.75">
      <c r="B57" t="s">
        <v>708</v>
      </c>
      <c r="C57" s="111" t="s">
        <v>709</v>
      </c>
      <c r="D57" s="111" t="s">
        <v>668</v>
      </c>
      <c r="E57" s="111" t="s">
        <v>668</v>
      </c>
      <c r="F57" s="111" t="s">
        <v>1021</v>
      </c>
      <c r="H57" s="294" t="s">
        <v>1222</v>
      </c>
    </row>
    <row r="58" spans="2:8">
      <c r="B58" t="s">
        <v>710</v>
      </c>
      <c r="C58" s="111" t="s">
        <v>711</v>
      </c>
      <c r="D58" s="111" t="s">
        <v>668</v>
      </c>
      <c r="E58" s="111" t="s">
        <v>668</v>
      </c>
      <c r="F58" s="111" t="s">
        <v>1021</v>
      </c>
    </row>
    <row r="59" spans="2:8">
      <c r="B59" t="s">
        <v>712</v>
      </c>
      <c r="C59" s="111" t="s">
        <v>713</v>
      </c>
      <c r="D59" s="111" t="s">
        <v>714</v>
      </c>
      <c r="E59" s="111" t="s">
        <v>668</v>
      </c>
      <c r="F59" s="111" t="s">
        <v>1021</v>
      </c>
    </row>
    <row r="60" spans="2:8">
      <c r="B60" t="s">
        <v>715</v>
      </c>
      <c r="C60" s="111" t="s">
        <v>716</v>
      </c>
      <c r="D60" s="111" t="s">
        <v>714</v>
      </c>
      <c r="E60" s="111" t="s">
        <v>668</v>
      </c>
      <c r="F60" s="111" t="s">
        <v>1021</v>
      </c>
    </row>
    <row r="61" spans="2:8">
      <c r="B61" t="s">
        <v>717</v>
      </c>
      <c r="C61" s="111" t="s">
        <v>626</v>
      </c>
      <c r="D61" s="111" t="s">
        <v>714</v>
      </c>
      <c r="E61" s="111" t="s">
        <v>668</v>
      </c>
      <c r="F61" s="111" t="s">
        <v>1022</v>
      </c>
    </row>
    <row r="62" spans="2:8">
      <c r="B62" t="s">
        <v>718</v>
      </c>
      <c r="C62" s="111" t="s">
        <v>719</v>
      </c>
      <c r="D62" s="111" t="s">
        <v>714</v>
      </c>
      <c r="E62" s="111" t="s">
        <v>668</v>
      </c>
      <c r="F62" s="111" t="s">
        <v>1021</v>
      </c>
    </row>
    <row r="63" spans="2:8">
      <c r="B63" t="s">
        <v>720</v>
      </c>
      <c r="C63" s="111" t="s">
        <v>721</v>
      </c>
      <c r="D63" s="111" t="s">
        <v>714</v>
      </c>
      <c r="E63" s="111" t="s">
        <v>668</v>
      </c>
      <c r="F63" s="111" t="s">
        <v>1021</v>
      </c>
    </row>
    <row r="64" spans="2:8">
      <c r="B64" t="s">
        <v>722</v>
      </c>
      <c r="C64" s="111" t="s">
        <v>723</v>
      </c>
      <c r="D64" s="111" t="s">
        <v>668</v>
      </c>
      <c r="E64" s="111" t="s">
        <v>668</v>
      </c>
      <c r="F64" s="111" t="s">
        <v>1021</v>
      </c>
    </row>
    <row r="65" spans="2:6">
      <c r="B65" t="s">
        <v>724</v>
      </c>
      <c r="C65" s="111" t="s">
        <v>725</v>
      </c>
      <c r="D65" s="111" t="s">
        <v>668</v>
      </c>
      <c r="E65" s="111" t="s">
        <v>668</v>
      </c>
      <c r="F65" s="111" t="s">
        <v>1024</v>
      </c>
    </row>
    <row r="66" spans="2:6">
      <c r="B66" t="s">
        <v>726</v>
      </c>
      <c r="C66" s="111" t="s">
        <v>636</v>
      </c>
      <c r="D66" s="111" t="s">
        <v>668</v>
      </c>
      <c r="E66" s="111" t="s">
        <v>668</v>
      </c>
      <c r="F66" s="111" t="s">
        <v>1024</v>
      </c>
    </row>
    <row r="67" spans="2:6">
      <c r="B67" t="s">
        <v>727</v>
      </c>
      <c r="C67" s="111" t="s">
        <v>728</v>
      </c>
      <c r="D67" s="111" t="s">
        <v>668</v>
      </c>
      <c r="E67" s="111" t="s">
        <v>668</v>
      </c>
      <c r="F67" s="111" t="s">
        <v>1024</v>
      </c>
    </row>
    <row r="68" spans="2:6">
      <c r="B68" t="s">
        <v>729</v>
      </c>
      <c r="C68" s="111" t="s">
        <v>730</v>
      </c>
      <c r="D68" s="111" t="s">
        <v>668</v>
      </c>
      <c r="E68" s="111" t="s">
        <v>668</v>
      </c>
      <c r="F68" s="111" t="s">
        <v>1024</v>
      </c>
    </row>
    <row r="69" spans="2:6">
      <c r="B69" t="s">
        <v>731</v>
      </c>
      <c r="C69" s="111" t="s">
        <v>732</v>
      </c>
      <c r="D69" s="111" t="s">
        <v>668</v>
      </c>
      <c r="E69" s="111" t="s">
        <v>668</v>
      </c>
      <c r="F69" s="111" t="s">
        <v>1024</v>
      </c>
    </row>
    <row r="70" spans="2:6">
      <c r="B70" t="s">
        <v>733</v>
      </c>
      <c r="C70" s="111" t="s">
        <v>734</v>
      </c>
      <c r="D70" s="111" t="s">
        <v>668</v>
      </c>
      <c r="E70" s="111" t="s">
        <v>668</v>
      </c>
      <c r="F70" s="111" t="s">
        <v>1024</v>
      </c>
    </row>
    <row r="71" spans="2:6">
      <c r="B71" t="s">
        <v>735</v>
      </c>
      <c r="C71" s="111" t="s">
        <v>736</v>
      </c>
      <c r="D71" s="111" t="s">
        <v>668</v>
      </c>
      <c r="E71" s="111" t="s">
        <v>668</v>
      </c>
      <c r="F71" s="111" t="s">
        <v>1024</v>
      </c>
    </row>
    <row r="72" spans="2:6">
      <c r="B72" t="s">
        <v>737</v>
      </c>
      <c r="C72" s="111" t="s">
        <v>738</v>
      </c>
      <c r="D72" s="111" t="s">
        <v>668</v>
      </c>
      <c r="E72" s="111" t="s">
        <v>668</v>
      </c>
      <c r="F72" s="111" t="s">
        <v>1024</v>
      </c>
    </row>
    <row r="73" spans="2:6">
      <c r="B73" t="s">
        <v>739</v>
      </c>
      <c r="C73" s="111" t="s">
        <v>740</v>
      </c>
      <c r="D73" s="111" t="s">
        <v>668</v>
      </c>
      <c r="E73" s="111" t="s">
        <v>668</v>
      </c>
      <c r="F73" s="111" t="s">
        <v>1024</v>
      </c>
    </row>
    <row r="74" spans="2:6">
      <c r="B74" t="s">
        <v>741</v>
      </c>
      <c r="C74" s="111" t="s">
        <v>742</v>
      </c>
      <c r="D74" s="111" t="s">
        <v>668</v>
      </c>
      <c r="E74" s="111" t="s">
        <v>668</v>
      </c>
      <c r="F74" s="111" t="s">
        <v>1024</v>
      </c>
    </row>
    <row r="75" spans="2:6">
      <c r="B75" t="s">
        <v>743</v>
      </c>
      <c r="C75" s="111" t="s">
        <v>744</v>
      </c>
      <c r="D75" s="111" t="s">
        <v>668</v>
      </c>
      <c r="E75" s="111" t="s">
        <v>668</v>
      </c>
      <c r="F75" s="111" t="s">
        <v>1024</v>
      </c>
    </row>
    <row r="76" spans="2:6">
      <c r="B76" t="s">
        <v>745</v>
      </c>
      <c r="C76" s="111" t="s">
        <v>746</v>
      </c>
      <c r="D76" s="111" t="s">
        <v>668</v>
      </c>
      <c r="E76" s="111" t="s">
        <v>668</v>
      </c>
      <c r="F76" s="111" t="s">
        <v>1024</v>
      </c>
    </row>
    <row r="77" spans="2:6">
      <c r="B77" t="s">
        <v>747</v>
      </c>
      <c r="C77" s="111" t="s">
        <v>748</v>
      </c>
      <c r="D77" s="111" t="s">
        <v>749</v>
      </c>
      <c r="E77" s="111" t="s">
        <v>668</v>
      </c>
      <c r="F77" s="111" t="s">
        <v>1024</v>
      </c>
    </row>
    <row r="78" spans="2:6">
      <c r="B78" t="s">
        <v>750</v>
      </c>
      <c r="C78" s="111" t="s">
        <v>751</v>
      </c>
      <c r="D78" s="111" t="s">
        <v>668</v>
      </c>
      <c r="E78" s="111" t="s">
        <v>668</v>
      </c>
      <c r="F78" s="111" t="s">
        <v>1024</v>
      </c>
    </row>
    <row r="79" spans="2:6">
      <c r="B79" t="s">
        <v>752</v>
      </c>
      <c r="C79" s="111" t="s">
        <v>753</v>
      </c>
      <c r="D79" s="111" t="s">
        <v>754</v>
      </c>
      <c r="E79" s="111" t="s">
        <v>668</v>
      </c>
      <c r="F79" s="111" t="s">
        <v>1024</v>
      </c>
    </row>
    <row r="80" spans="2:6">
      <c r="B80" t="s">
        <v>755</v>
      </c>
      <c r="C80" s="111" t="s">
        <v>756</v>
      </c>
      <c r="D80" s="111" t="s">
        <v>668</v>
      </c>
      <c r="E80" s="111" t="s">
        <v>668</v>
      </c>
      <c r="F80" s="111" t="s">
        <v>1024</v>
      </c>
    </row>
    <row r="81" spans="2:6">
      <c r="B81" t="s">
        <v>757</v>
      </c>
      <c r="C81" s="111" t="s">
        <v>758</v>
      </c>
      <c r="D81" s="111" t="s">
        <v>668</v>
      </c>
      <c r="E81" s="111" t="s">
        <v>668</v>
      </c>
      <c r="F81" s="111" t="s">
        <v>1024</v>
      </c>
    </row>
    <row r="82" spans="2:6">
      <c r="B82" t="s">
        <v>759</v>
      </c>
      <c r="C82" s="111" t="s">
        <v>760</v>
      </c>
      <c r="D82" s="111" t="s">
        <v>754</v>
      </c>
      <c r="E82" s="111" t="s">
        <v>668</v>
      </c>
      <c r="F82" s="111" t="s">
        <v>1024</v>
      </c>
    </row>
    <row r="83" spans="2:6">
      <c r="B83" t="s">
        <v>761</v>
      </c>
      <c r="C83" s="111" t="s">
        <v>762</v>
      </c>
      <c r="D83" s="111" t="s">
        <v>668</v>
      </c>
      <c r="E83" s="111" t="s">
        <v>668</v>
      </c>
      <c r="F83" s="111" t="s">
        <v>1024</v>
      </c>
    </row>
    <row r="84" spans="2:6">
      <c r="B84" t="s">
        <v>763</v>
      </c>
      <c r="C84" s="111" t="s">
        <v>764</v>
      </c>
      <c r="D84" s="111" t="s">
        <v>668</v>
      </c>
      <c r="E84" s="111" t="s">
        <v>668</v>
      </c>
      <c r="F84" s="111" t="s">
        <v>1024</v>
      </c>
    </row>
    <row r="85" spans="2:6">
      <c r="B85" t="s">
        <v>765</v>
      </c>
      <c r="C85" s="111" t="s">
        <v>766</v>
      </c>
      <c r="D85" s="111" t="s">
        <v>767</v>
      </c>
      <c r="E85" s="111" t="s">
        <v>668</v>
      </c>
      <c r="F85" s="111" t="s">
        <v>1024</v>
      </c>
    </row>
    <row r="86" spans="2:6">
      <c r="B86" t="s">
        <v>768</v>
      </c>
      <c r="C86" s="111" t="s">
        <v>769</v>
      </c>
      <c r="D86" s="111" t="s">
        <v>770</v>
      </c>
      <c r="E86" s="111" t="s">
        <v>668</v>
      </c>
      <c r="F86" s="111" t="s">
        <v>1024</v>
      </c>
    </row>
    <row r="87" spans="2:6">
      <c r="B87" t="s">
        <v>771</v>
      </c>
      <c r="C87" s="111" t="s">
        <v>772</v>
      </c>
      <c r="D87" s="111" t="s">
        <v>668</v>
      </c>
      <c r="E87" s="111" t="s">
        <v>668</v>
      </c>
      <c r="F87" s="111" t="s">
        <v>1024</v>
      </c>
    </row>
    <row r="88" spans="2:6">
      <c r="B88" t="s">
        <v>773</v>
      </c>
      <c r="C88" s="111" t="s">
        <v>774</v>
      </c>
      <c r="D88" s="111" t="s">
        <v>775</v>
      </c>
      <c r="E88" s="111" t="s">
        <v>668</v>
      </c>
      <c r="F88" s="111" t="s">
        <v>1024</v>
      </c>
    </row>
    <row r="89" spans="2:6">
      <c r="B89" t="s">
        <v>776</v>
      </c>
      <c r="C89" s="111" t="s">
        <v>777</v>
      </c>
      <c r="D89" s="111" t="s">
        <v>778</v>
      </c>
      <c r="E89" s="111" t="s">
        <v>668</v>
      </c>
      <c r="F89" s="111" t="s">
        <v>1023</v>
      </c>
    </row>
    <row r="90" spans="2:6">
      <c r="B90" t="s">
        <v>779</v>
      </c>
      <c r="C90" s="111" t="s">
        <v>655</v>
      </c>
      <c r="D90" s="111" t="s">
        <v>780</v>
      </c>
      <c r="E90" s="111" t="s">
        <v>668</v>
      </c>
      <c r="F90" s="111" t="s">
        <v>1023</v>
      </c>
    </row>
    <row r="91" spans="2:6">
      <c r="B91" t="s">
        <v>781</v>
      </c>
      <c r="C91" s="111" t="s">
        <v>782</v>
      </c>
      <c r="D91" s="111" t="s">
        <v>783</v>
      </c>
      <c r="E91" s="111" t="s">
        <v>668</v>
      </c>
      <c r="F91" s="111" t="s">
        <v>1023</v>
      </c>
    </row>
    <row r="92" spans="2:6">
      <c r="B92" t="s">
        <v>784</v>
      </c>
      <c r="C92" s="111" t="s">
        <v>785</v>
      </c>
      <c r="D92" s="111" t="s">
        <v>668</v>
      </c>
      <c r="E92" s="111" t="s">
        <v>668</v>
      </c>
      <c r="F92" s="111" t="s">
        <v>1024</v>
      </c>
    </row>
    <row r="93" spans="2:6">
      <c r="B93" t="s">
        <v>786</v>
      </c>
      <c r="C93" s="111" t="s">
        <v>787</v>
      </c>
      <c r="D93" s="111" t="s">
        <v>668</v>
      </c>
      <c r="E93" s="111" t="s">
        <v>668</v>
      </c>
      <c r="F93" s="111" t="s">
        <v>1024</v>
      </c>
    </row>
    <row r="94" spans="2:6">
      <c r="B94" t="s">
        <v>788</v>
      </c>
      <c r="C94" s="111" t="s">
        <v>789</v>
      </c>
      <c r="D94" s="111" t="s">
        <v>668</v>
      </c>
      <c r="E94" s="111" t="s">
        <v>668</v>
      </c>
      <c r="F94" s="111" t="s">
        <v>1023</v>
      </c>
    </row>
    <row r="95" spans="2:6">
      <c r="B95" t="s">
        <v>790</v>
      </c>
      <c r="C95" s="111" t="s">
        <v>791</v>
      </c>
      <c r="D95" s="111" t="s">
        <v>668</v>
      </c>
      <c r="E95" s="111" t="s">
        <v>668</v>
      </c>
      <c r="F95" s="111" t="s">
        <v>1023</v>
      </c>
    </row>
    <row r="96" spans="2:6">
      <c r="B96" t="s">
        <v>792</v>
      </c>
      <c r="C96" s="111" t="s">
        <v>793</v>
      </c>
      <c r="D96" s="111" t="s">
        <v>668</v>
      </c>
      <c r="E96" s="111" t="s">
        <v>668</v>
      </c>
      <c r="F96" s="111" t="s">
        <v>1023</v>
      </c>
    </row>
    <row r="97" spans="2:6">
      <c r="B97" t="s">
        <v>794</v>
      </c>
      <c r="C97" s="111" t="s">
        <v>795</v>
      </c>
      <c r="D97" s="111" t="s">
        <v>668</v>
      </c>
      <c r="E97" s="111" t="s">
        <v>668</v>
      </c>
      <c r="F97" s="111" t="s">
        <v>1024</v>
      </c>
    </row>
    <row r="98" spans="2:6">
      <c r="B98" t="s">
        <v>796</v>
      </c>
      <c r="C98" s="111" t="s">
        <v>797</v>
      </c>
      <c r="D98" s="111" t="s">
        <v>668</v>
      </c>
      <c r="E98" s="111" t="s">
        <v>668</v>
      </c>
      <c r="F98" s="111" t="s">
        <v>1020</v>
      </c>
    </row>
    <row r="99" spans="2:6">
      <c r="B99" t="s">
        <v>798</v>
      </c>
      <c r="C99" s="111" t="s">
        <v>799</v>
      </c>
      <c r="D99" s="111" t="s">
        <v>668</v>
      </c>
      <c r="E99" s="111" t="s">
        <v>668</v>
      </c>
      <c r="F99" s="111" t="s">
        <v>1021</v>
      </c>
    </row>
    <row r="100" spans="2:6">
      <c r="B100" t="s">
        <v>800</v>
      </c>
      <c r="C100" s="111" t="s">
        <v>728</v>
      </c>
      <c r="D100" s="111" t="s">
        <v>801</v>
      </c>
      <c r="E100" s="111" t="s">
        <v>668</v>
      </c>
      <c r="F100" s="111" t="s">
        <v>1023</v>
      </c>
    </row>
    <row r="101" spans="2:6">
      <c r="B101" t="s">
        <v>802</v>
      </c>
      <c r="C101" s="111" t="s">
        <v>803</v>
      </c>
      <c r="D101" s="111" t="s">
        <v>801</v>
      </c>
      <c r="E101" s="111" t="s">
        <v>668</v>
      </c>
      <c r="F101" s="111" t="s">
        <v>1023</v>
      </c>
    </row>
    <row r="102" spans="2:6">
      <c r="B102" t="s">
        <v>804</v>
      </c>
      <c r="C102" s="111" t="s">
        <v>805</v>
      </c>
      <c r="D102" s="111" t="s">
        <v>801</v>
      </c>
      <c r="E102" s="111" t="s">
        <v>668</v>
      </c>
      <c r="F102" s="111" t="s">
        <v>1023</v>
      </c>
    </row>
    <row r="103" spans="2:6">
      <c r="B103" t="s">
        <v>806</v>
      </c>
      <c r="C103" s="111" t="s">
        <v>807</v>
      </c>
      <c r="D103" s="111" t="s">
        <v>775</v>
      </c>
      <c r="E103" s="111" t="s">
        <v>668</v>
      </c>
      <c r="F103" s="111" t="s">
        <v>1023</v>
      </c>
    </row>
    <row r="104" spans="2:6">
      <c r="B104" t="s">
        <v>808</v>
      </c>
      <c r="C104" s="111" t="s">
        <v>809</v>
      </c>
      <c r="D104" s="111" t="s">
        <v>668</v>
      </c>
      <c r="E104" s="111" t="s">
        <v>668</v>
      </c>
      <c r="F104" s="111" t="s">
        <v>1021</v>
      </c>
    </row>
    <row r="105" spans="2:6">
      <c r="B105" t="s">
        <v>810</v>
      </c>
      <c r="C105" s="111" t="s">
        <v>811</v>
      </c>
      <c r="D105" s="111" t="s">
        <v>668</v>
      </c>
      <c r="E105" s="111" t="s">
        <v>668</v>
      </c>
      <c r="F105" s="111" t="s">
        <v>1024</v>
      </c>
    </row>
    <row r="106" spans="2:6">
      <c r="B106" t="s">
        <v>812</v>
      </c>
      <c r="C106" s="111" t="s">
        <v>813</v>
      </c>
      <c r="D106" s="111" t="s">
        <v>801</v>
      </c>
      <c r="E106" s="111" t="s">
        <v>668</v>
      </c>
      <c r="F106" s="111" t="s">
        <v>1023</v>
      </c>
    </row>
    <row r="107" spans="2:6">
      <c r="B107" t="s">
        <v>814</v>
      </c>
      <c r="C107" s="111" t="s">
        <v>626</v>
      </c>
      <c r="D107" s="111" t="s">
        <v>815</v>
      </c>
      <c r="E107" s="111" t="s">
        <v>816</v>
      </c>
      <c r="F107" s="111" t="s">
        <v>1020</v>
      </c>
    </row>
    <row r="108" spans="2:6">
      <c r="B108" t="s">
        <v>817</v>
      </c>
      <c r="C108" s="111" t="s">
        <v>818</v>
      </c>
      <c r="D108" s="111" t="s">
        <v>819</v>
      </c>
      <c r="E108" s="111" t="s">
        <v>816</v>
      </c>
      <c r="F108" s="111" t="s">
        <v>1020</v>
      </c>
    </row>
    <row r="109" spans="2:6">
      <c r="B109" t="s">
        <v>820</v>
      </c>
      <c r="C109" s="111" t="s">
        <v>821</v>
      </c>
      <c r="D109" s="111" t="s">
        <v>822</v>
      </c>
      <c r="E109" s="111" t="s">
        <v>816</v>
      </c>
      <c r="F109" s="111" t="s">
        <v>1020</v>
      </c>
    </row>
    <row r="110" spans="2:6">
      <c r="B110" t="s">
        <v>823</v>
      </c>
      <c r="C110" s="111" t="s">
        <v>824</v>
      </c>
      <c r="D110" s="111" t="s">
        <v>825</v>
      </c>
      <c r="E110" s="111" t="s">
        <v>816</v>
      </c>
      <c r="F110" s="111" t="s">
        <v>1020</v>
      </c>
    </row>
    <row r="111" spans="2:6">
      <c r="B111" t="s">
        <v>826</v>
      </c>
      <c r="C111" s="111" t="s">
        <v>827</v>
      </c>
      <c r="D111" s="111" t="s">
        <v>828</v>
      </c>
      <c r="E111" s="111" t="s">
        <v>816</v>
      </c>
      <c r="F111" s="111" t="s">
        <v>1020</v>
      </c>
    </row>
    <row r="112" spans="2:6">
      <c r="B112" t="s">
        <v>829</v>
      </c>
      <c r="C112" s="111" t="s">
        <v>830</v>
      </c>
      <c r="D112" s="111" t="s">
        <v>831</v>
      </c>
      <c r="E112" s="111" t="s">
        <v>832</v>
      </c>
      <c r="F112" s="111" t="s">
        <v>1018</v>
      </c>
    </row>
    <row r="113" spans="2:6">
      <c r="B113" t="s">
        <v>833</v>
      </c>
      <c r="C113" s="111" t="s">
        <v>834</v>
      </c>
      <c r="D113" s="111" t="s">
        <v>831</v>
      </c>
      <c r="E113" s="111" t="s">
        <v>832</v>
      </c>
      <c r="F113" s="111" t="s">
        <v>1018</v>
      </c>
    </row>
    <row r="114" spans="2:6">
      <c r="B114" t="s">
        <v>835</v>
      </c>
      <c r="C114" s="111" t="s">
        <v>836</v>
      </c>
      <c r="D114" s="111" t="s">
        <v>837</v>
      </c>
      <c r="E114" s="111" t="s">
        <v>832</v>
      </c>
      <c r="F114" s="111" t="s">
        <v>1025</v>
      </c>
    </row>
    <row r="115" spans="2:6">
      <c r="B115" t="s">
        <v>838</v>
      </c>
      <c r="C115" s="111" t="s">
        <v>585</v>
      </c>
      <c r="D115" s="111" t="s">
        <v>633</v>
      </c>
      <c r="E115" s="111" t="s">
        <v>832</v>
      </c>
      <c r="F115" s="111" t="s">
        <v>1018</v>
      </c>
    </row>
    <row r="116" spans="2:6">
      <c r="B116" t="s">
        <v>839</v>
      </c>
      <c r="C116" s="111" t="s">
        <v>840</v>
      </c>
      <c r="D116" s="111" t="s">
        <v>832</v>
      </c>
      <c r="E116" s="111" t="s">
        <v>832</v>
      </c>
      <c r="F116" s="111" t="s">
        <v>1025</v>
      </c>
    </row>
    <row r="117" spans="2:6">
      <c r="B117" t="s">
        <v>841</v>
      </c>
      <c r="C117" s="111" t="s">
        <v>842</v>
      </c>
      <c r="D117" s="111" t="s">
        <v>832</v>
      </c>
      <c r="E117" s="111" t="s">
        <v>832</v>
      </c>
      <c r="F117" s="111" t="s">
        <v>1025</v>
      </c>
    </row>
    <row r="118" spans="2:6">
      <c r="B118" t="s">
        <v>843</v>
      </c>
      <c r="C118" s="111" t="s">
        <v>626</v>
      </c>
      <c r="D118" s="111" t="s">
        <v>832</v>
      </c>
      <c r="E118" s="111" t="s">
        <v>832</v>
      </c>
      <c r="F118" s="111" t="s">
        <v>1025</v>
      </c>
    </row>
    <row r="119" spans="2:6">
      <c r="B119" t="s">
        <v>844</v>
      </c>
      <c r="C119" s="111" t="s">
        <v>845</v>
      </c>
      <c r="D119" s="111" t="s">
        <v>832</v>
      </c>
      <c r="E119" s="111" t="s">
        <v>832</v>
      </c>
      <c r="F119" s="111" t="s">
        <v>1025</v>
      </c>
    </row>
    <row r="120" spans="2:6">
      <c r="B120" t="s">
        <v>846</v>
      </c>
      <c r="C120" s="111" t="s">
        <v>847</v>
      </c>
      <c r="D120" s="111" t="s">
        <v>832</v>
      </c>
      <c r="E120" s="111" t="s">
        <v>832</v>
      </c>
      <c r="F120" s="111" t="s">
        <v>1024</v>
      </c>
    </row>
    <row r="121" spans="2:6">
      <c r="B121" t="s">
        <v>848</v>
      </c>
      <c r="C121" s="111" t="s">
        <v>849</v>
      </c>
      <c r="D121" s="111" t="s">
        <v>832</v>
      </c>
      <c r="E121" s="111" t="s">
        <v>832</v>
      </c>
      <c r="F121" s="111" t="s">
        <v>1025</v>
      </c>
    </row>
    <row r="122" spans="2:6">
      <c r="B122" t="s">
        <v>850</v>
      </c>
      <c r="C122" s="111" t="s">
        <v>805</v>
      </c>
      <c r="D122" s="111" t="s">
        <v>832</v>
      </c>
      <c r="E122" s="111" t="s">
        <v>832</v>
      </c>
      <c r="F122" s="111" t="s">
        <v>1025</v>
      </c>
    </row>
    <row r="123" spans="2:6">
      <c r="B123" t="s">
        <v>851</v>
      </c>
      <c r="C123" s="111" t="s">
        <v>852</v>
      </c>
      <c r="D123" s="111" t="s">
        <v>832</v>
      </c>
      <c r="E123" s="111" t="s">
        <v>832</v>
      </c>
      <c r="F123" s="111" t="s">
        <v>1025</v>
      </c>
    </row>
    <row r="124" spans="2:6">
      <c r="B124" t="s">
        <v>853</v>
      </c>
      <c r="C124" s="111" t="s">
        <v>854</v>
      </c>
      <c r="D124" s="111" t="s">
        <v>855</v>
      </c>
      <c r="E124" s="111" t="s">
        <v>832</v>
      </c>
      <c r="F124" s="111" t="s">
        <v>1025</v>
      </c>
    </row>
    <row r="125" spans="2:6">
      <c r="B125" t="s">
        <v>856</v>
      </c>
      <c r="C125" s="111" t="s">
        <v>857</v>
      </c>
      <c r="D125" s="111" t="s">
        <v>653</v>
      </c>
      <c r="E125" s="111" t="s">
        <v>832</v>
      </c>
      <c r="F125" s="111" t="s">
        <v>1018</v>
      </c>
    </row>
    <row r="126" spans="2:6">
      <c r="B126" t="s">
        <v>858</v>
      </c>
      <c r="C126" s="111" t="s">
        <v>859</v>
      </c>
      <c r="D126" s="111" t="s">
        <v>860</v>
      </c>
      <c r="E126" s="111" t="s">
        <v>832</v>
      </c>
      <c r="F126" s="111" t="s">
        <v>1018</v>
      </c>
    </row>
    <row r="127" spans="2:6">
      <c r="B127" t="s">
        <v>861</v>
      </c>
      <c r="C127" s="111" t="s">
        <v>862</v>
      </c>
      <c r="D127" s="111" t="s">
        <v>863</v>
      </c>
      <c r="E127" s="111" t="s">
        <v>832</v>
      </c>
      <c r="F127" s="111" t="s">
        <v>1018</v>
      </c>
    </row>
    <row r="128" spans="2:6">
      <c r="B128" t="s">
        <v>864</v>
      </c>
      <c r="C128" s="111" t="s">
        <v>865</v>
      </c>
      <c r="D128" s="111" t="s">
        <v>832</v>
      </c>
      <c r="E128" s="111" t="s">
        <v>832</v>
      </c>
      <c r="F128" s="111" t="s">
        <v>1025</v>
      </c>
    </row>
    <row r="129" spans="2:6">
      <c r="B129" t="s">
        <v>866</v>
      </c>
      <c r="C129" s="111" t="s">
        <v>742</v>
      </c>
      <c r="D129" s="111" t="s">
        <v>832</v>
      </c>
      <c r="E129" s="111" t="s">
        <v>832</v>
      </c>
      <c r="F129" s="111" t="s">
        <v>1025</v>
      </c>
    </row>
    <row r="130" spans="2:6">
      <c r="B130" t="s">
        <v>867</v>
      </c>
      <c r="C130" s="111" t="s">
        <v>655</v>
      </c>
      <c r="D130" s="111" t="s">
        <v>868</v>
      </c>
      <c r="E130" s="111" t="s">
        <v>869</v>
      </c>
      <c r="F130" s="111" t="s">
        <v>1017</v>
      </c>
    </row>
    <row r="131" spans="2:6">
      <c r="B131" t="s">
        <v>870</v>
      </c>
      <c r="C131" s="111" t="s">
        <v>578</v>
      </c>
      <c r="D131" s="111" t="s">
        <v>871</v>
      </c>
      <c r="E131" s="111" t="s">
        <v>869</v>
      </c>
      <c r="F131" s="111" t="s">
        <v>1017</v>
      </c>
    </row>
    <row r="132" spans="2:6">
      <c r="B132" t="s">
        <v>872</v>
      </c>
      <c r="C132" s="111" t="s">
        <v>873</v>
      </c>
      <c r="D132" s="111" t="s">
        <v>869</v>
      </c>
      <c r="E132" s="111" t="s">
        <v>869</v>
      </c>
      <c r="F132" s="111" t="s">
        <v>1017</v>
      </c>
    </row>
    <row r="133" spans="2:6">
      <c r="B133" t="s">
        <v>874</v>
      </c>
      <c r="C133" s="111" t="s">
        <v>875</v>
      </c>
      <c r="D133" s="111" t="s">
        <v>869</v>
      </c>
      <c r="E133" s="111" t="s">
        <v>869</v>
      </c>
      <c r="F133" s="111" t="s">
        <v>1017</v>
      </c>
    </row>
    <row r="134" spans="2:6">
      <c r="B134" t="s">
        <v>876</v>
      </c>
      <c r="C134" s="111" t="s">
        <v>877</v>
      </c>
      <c r="D134" s="111" t="s">
        <v>869</v>
      </c>
      <c r="E134" s="111" t="s">
        <v>869</v>
      </c>
      <c r="F134" s="111" t="s">
        <v>1017</v>
      </c>
    </row>
    <row r="135" spans="2:6">
      <c r="B135" t="s">
        <v>878</v>
      </c>
      <c r="C135" s="111" t="s">
        <v>879</v>
      </c>
      <c r="D135" s="111" t="s">
        <v>869</v>
      </c>
      <c r="E135" s="111" t="s">
        <v>869</v>
      </c>
      <c r="F135" s="111" t="s">
        <v>1017</v>
      </c>
    </row>
    <row r="136" spans="2:6">
      <c r="B136" t="s">
        <v>880</v>
      </c>
      <c r="C136" s="111" t="s">
        <v>736</v>
      </c>
      <c r="D136" s="111" t="s">
        <v>869</v>
      </c>
      <c r="E136" s="111" t="s">
        <v>869</v>
      </c>
      <c r="F136" s="111" t="s">
        <v>1017</v>
      </c>
    </row>
    <row r="137" spans="2:6">
      <c r="B137" t="s">
        <v>881</v>
      </c>
      <c r="C137" s="111" t="s">
        <v>882</v>
      </c>
      <c r="D137" s="111" t="s">
        <v>869</v>
      </c>
      <c r="E137" s="111" t="s">
        <v>869</v>
      </c>
      <c r="F137" s="111" t="s">
        <v>1017</v>
      </c>
    </row>
    <row r="138" spans="2:6">
      <c r="B138" t="s">
        <v>883</v>
      </c>
      <c r="C138" s="111" t="s">
        <v>884</v>
      </c>
      <c r="D138" s="111" t="s">
        <v>885</v>
      </c>
      <c r="E138" s="111" t="s">
        <v>869</v>
      </c>
      <c r="F138" s="111" t="s">
        <v>1020</v>
      </c>
    </row>
    <row r="139" spans="2:6">
      <c r="B139" t="s">
        <v>886</v>
      </c>
      <c r="C139" s="111" t="s">
        <v>887</v>
      </c>
      <c r="D139" s="111" t="s">
        <v>888</v>
      </c>
      <c r="E139" s="111" t="s">
        <v>869</v>
      </c>
      <c r="F139" s="111" t="s">
        <v>1017</v>
      </c>
    </row>
    <row r="140" spans="2:6">
      <c r="B140" t="s">
        <v>889</v>
      </c>
      <c r="C140" s="111" t="s">
        <v>890</v>
      </c>
      <c r="D140" s="111" t="s">
        <v>891</v>
      </c>
      <c r="E140" s="111" t="s">
        <v>869</v>
      </c>
      <c r="F140" s="111" t="s">
        <v>1017</v>
      </c>
    </row>
    <row r="141" spans="2:6">
      <c r="B141" t="s">
        <v>892</v>
      </c>
      <c r="C141" s="111" t="s">
        <v>893</v>
      </c>
      <c r="D141" s="111" t="s">
        <v>894</v>
      </c>
      <c r="E141" s="111" t="s">
        <v>895</v>
      </c>
      <c r="F141" s="111" t="s">
        <v>1018</v>
      </c>
    </row>
    <row r="142" spans="2:6">
      <c r="B142" t="s">
        <v>896</v>
      </c>
      <c r="C142" s="111" t="s">
        <v>897</v>
      </c>
      <c r="D142" s="111" t="s">
        <v>898</v>
      </c>
      <c r="E142" s="111" t="s">
        <v>895</v>
      </c>
      <c r="F142" s="111" t="s">
        <v>1026</v>
      </c>
    </row>
    <row r="143" spans="2:6">
      <c r="B143" t="s">
        <v>899</v>
      </c>
      <c r="C143" s="111" t="s">
        <v>900</v>
      </c>
      <c r="D143" s="111" t="s">
        <v>901</v>
      </c>
      <c r="E143" s="111" t="s">
        <v>902</v>
      </c>
      <c r="F143" s="111" t="s">
        <v>1018</v>
      </c>
    </row>
    <row r="144" spans="2:6">
      <c r="B144" t="s">
        <v>903</v>
      </c>
      <c r="C144" s="111" t="s">
        <v>904</v>
      </c>
      <c r="D144" s="111" t="s">
        <v>905</v>
      </c>
      <c r="E144" s="111" t="s">
        <v>895</v>
      </c>
      <c r="F144" s="111" t="s">
        <v>1018</v>
      </c>
    </row>
    <row r="145" spans="2:6">
      <c r="B145" t="s">
        <v>906</v>
      </c>
      <c r="C145" s="111" t="s">
        <v>907</v>
      </c>
      <c r="D145" s="111" t="s">
        <v>908</v>
      </c>
      <c r="E145" s="111" t="s">
        <v>895</v>
      </c>
      <c r="F145" s="111" t="s">
        <v>1018</v>
      </c>
    </row>
    <row r="146" spans="2:6">
      <c r="B146" t="s">
        <v>910</v>
      </c>
      <c r="C146" s="111" t="s">
        <v>742</v>
      </c>
      <c r="D146" s="111" t="s">
        <v>911</v>
      </c>
      <c r="E146" s="111" t="s">
        <v>895</v>
      </c>
      <c r="F146" s="111" t="s">
        <v>1018</v>
      </c>
    </row>
    <row r="147" spans="2:6">
      <c r="B147" t="s">
        <v>912</v>
      </c>
      <c r="C147" s="111" t="s">
        <v>626</v>
      </c>
      <c r="D147" s="111" t="s">
        <v>913</v>
      </c>
      <c r="E147" s="111" t="s">
        <v>895</v>
      </c>
      <c r="F147" s="111" t="s">
        <v>1018</v>
      </c>
    </row>
    <row r="148" spans="2:6">
      <c r="B148" t="s">
        <v>914</v>
      </c>
      <c r="C148" s="111" t="s">
        <v>915</v>
      </c>
      <c r="D148" s="111" t="s">
        <v>916</v>
      </c>
      <c r="E148" s="111" t="s">
        <v>917</v>
      </c>
      <c r="F148" s="111" t="s">
        <v>1016</v>
      </c>
    </row>
    <row r="149" spans="2:6">
      <c r="B149" t="s">
        <v>918</v>
      </c>
      <c r="C149" s="111" t="s">
        <v>919</v>
      </c>
      <c r="D149" s="111" t="s">
        <v>920</v>
      </c>
      <c r="E149" s="111" t="s">
        <v>917</v>
      </c>
      <c r="F149" s="111" t="s">
        <v>1016</v>
      </c>
    </row>
    <row r="150" spans="2:6">
      <c r="B150" t="s">
        <v>921</v>
      </c>
      <c r="C150" s="111" t="s">
        <v>922</v>
      </c>
      <c r="D150" s="111" t="s">
        <v>923</v>
      </c>
      <c r="E150" s="111" t="s">
        <v>917</v>
      </c>
      <c r="F150" s="111" t="s">
        <v>1016</v>
      </c>
    </row>
    <row r="151" spans="2:6">
      <c r="B151" t="s">
        <v>924</v>
      </c>
      <c r="C151" s="111" t="s">
        <v>728</v>
      </c>
      <c r="D151" s="111" t="s">
        <v>923</v>
      </c>
      <c r="E151" s="111" t="s">
        <v>917</v>
      </c>
      <c r="F151" s="111" t="s">
        <v>1016</v>
      </c>
    </row>
    <row r="152" spans="2:6">
      <c r="B152" t="s">
        <v>925</v>
      </c>
      <c r="C152" s="111" t="s">
        <v>646</v>
      </c>
      <c r="D152" s="111" t="s">
        <v>926</v>
      </c>
      <c r="E152" s="111" t="s">
        <v>917</v>
      </c>
      <c r="F152" s="111" t="s">
        <v>1016</v>
      </c>
    </row>
    <row r="153" spans="2:6">
      <c r="B153" t="s">
        <v>927</v>
      </c>
      <c r="C153" s="111" t="s">
        <v>928</v>
      </c>
      <c r="D153" s="111" t="s">
        <v>929</v>
      </c>
      <c r="E153" s="111" t="s">
        <v>917</v>
      </c>
      <c r="F153" s="111" t="s">
        <v>1016</v>
      </c>
    </row>
    <row r="154" spans="2:6">
      <c r="B154" t="s">
        <v>930</v>
      </c>
      <c r="C154" s="111" t="s">
        <v>931</v>
      </c>
      <c r="D154" s="111" t="s">
        <v>929</v>
      </c>
      <c r="E154" s="111" t="s">
        <v>917</v>
      </c>
      <c r="F154" s="111" t="s">
        <v>1016</v>
      </c>
    </row>
    <row r="155" spans="2:6">
      <c r="B155" t="s">
        <v>932</v>
      </c>
      <c r="C155" s="111" t="s">
        <v>933</v>
      </c>
      <c r="D155" s="111" t="s">
        <v>929</v>
      </c>
      <c r="E155" s="111" t="s">
        <v>917</v>
      </c>
      <c r="F155" s="111" t="s">
        <v>1016</v>
      </c>
    </row>
    <row r="156" spans="2:6">
      <c r="B156" t="s">
        <v>934</v>
      </c>
      <c r="C156" s="111" t="s">
        <v>935</v>
      </c>
      <c r="D156" s="111" t="s">
        <v>936</v>
      </c>
      <c r="E156" s="111" t="s">
        <v>917</v>
      </c>
      <c r="F156" s="111" t="s">
        <v>1016</v>
      </c>
    </row>
    <row r="157" spans="2:6">
      <c r="B157" t="s">
        <v>937</v>
      </c>
      <c r="C157" s="111" t="s">
        <v>938</v>
      </c>
      <c r="D157" s="111" t="s">
        <v>939</v>
      </c>
      <c r="E157" s="111" t="s">
        <v>917</v>
      </c>
      <c r="F157" s="111" t="s">
        <v>1016</v>
      </c>
    </row>
    <row r="158" spans="2:6">
      <c r="B158" t="s">
        <v>940</v>
      </c>
      <c r="C158" s="111" t="s">
        <v>941</v>
      </c>
      <c r="D158" s="111" t="s">
        <v>939</v>
      </c>
      <c r="E158" s="111" t="s">
        <v>917</v>
      </c>
      <c r="F158" s="111" t="s">
        <v>1016</v>
      </c>
    </row>
    <row r="159" spans="2:6">
      <c r="B159" t="s">
        <v>942</v>
      </c>
      <c r="C159" s="111" t="s">
        <v>943</v>
      </c>
      <c r="D159" s="111" t="s">
        <v>944</v>
      </c>
      <c r="E159" s="111" t="s">
        <v>917</v>
      </c>
      <c r="F159" s="111" t="s">
        <v>1016</v>
      </c>
    </row>
    <row r="160" spans="2:6">
      <c r="B160" t="s">
        <v>945</v>
      </c>
      <c r="C160" s="111" t="s">
        <v>946</v>
      </c>
      <c r="D160" s="111" t="s">
        <v>944</v>
      </c>
      <c r="E160" s="111" t="s">
        <v>917</v>
      </c>
      <c r="F160" s="111" t="s">
        <v>1016</v>
      </c>
    </row>
    <row r="161" spans="2:6">
      <c r="B161" t="s">
        <v>947</v>
      </c>
      <c r="C161" s="111" t="s">
        <v>948</v>
      </c>
      <c r="D161" s="111" t="s">
        <v>920</v>
      </c>
      <c r="E161" s="111" t="s">
        <v>917</v>
      </c>
      <c r="F161" s="111" t="s">
        <v>1016</v>
      </c>
    </row>
    <row r="162" spans="2:6">
      <c r="B162" t="s">
        <v>949</v>
      </c>
      <c r="C162" s="111" t="s">
        <v>950</v>
      </c>
      <c r="D162" s="111" t="s">
        <v>951</v>
      </c>
      <c r="E162" s="111" t="s">
        <v>952</v>
      </c>
      <c r="F162" s="111" t="s">
        <v>1026</v>
      </c>
    </row>
    <row r="163" spans="2:6">
      <c r="B163" t="s">
        <v>953</v>
      </c>
      <c r="C163" s="111" t="s">
        <v>954</v>
      </c>
      <c r="D163" s="111" t="s">
        <v>955</v>
      </c>
      <c r="E163" s="111" t="s">
        <v>952</v>
      </c>
      <c r="F163" s="111" t="s">
        <v>1022</v>
      </c>
    </row>
    <row r="164" spans="2:6">
      <c r="B164" t="s">
        <v>956</v>
      </c>
      <c r="C164" s="111" t="s">
        <v>957</v>
      </c>
      <c r="D164" s="111" t="s">
        <v>955</v>
      </c>
      <c r="E164" s="111" t="s">
        <v>952</v>
      </c>
      <c r="F164" s="111" t="s">
        <v>1022</v>
      </c>
    </row>
    <row r="165" spans="2:6">
      <c r="B165" t="s">
        <v>958</v>
      </c>
      <c r="C165" s="111" t="s">
        <v>959</v>
      </c>
      <c r="D165" s="111" t="s">
        <v>955</v>
      </c>
      <c r="E165" s="111" t="s">
        <v>952</v>
      </c>
      <c r="F165" s="111" t="s">
        <v>1022</v>
      </c>
    </row>
    <row r="166" spans="2:6">
      <c r="B166" t="s">
        <v>960</v>
      </c>
      <c r="C166" s="111" t="s">
        <v>961</v>
      </c>
      <c r="D166" s="111" t="s">
        <v>962</v>
      </c>
      <c r="E166" s="111" t="s">
        <v>952</v>
      </c>
      <c r="F166" s="111" t="s">
        <v>1022</v>
      </c>
    </row>
    <row r="167" spans="2:6">
      <c r="B167" t="s">
        <v>963</v>
      </c>
      <c r="C167" s="111" t="s">
        <v>964</v>
      </c>
      <c r="D167" s="111" t="s">
        <v>965</v>
      </c>
      <c r="E167" s="111" t="s">
        <v>952</v>
      </c>
      <c r="F167" s="111" t="s">
        <v>1026</v>
      </c>
    </row>
    <row r="168" spans="2:6">
      <c r="B168" t="s">
        <v>966</v>
      </c>
      <c r="C168" s="111" t="s">
        <v>601</v>
      </c>
      <c r="D168" s="111" t="s">
        <v>967</v>
      </c>
      <c r="E168" s="111" t="s">
        <v>952</v>
      </c>
      <c r="F168" s="111" t="s">
        <v>1026</v>
      </c>
    </row>
    <row r="169" spans="2:6">
      <c r="B169" t="s">
        <v>968</v>
      </c>
      <c r="C169" s="111" t="s">
        <v>782</v>
      </c>
      <c r="D169" s="111" t="s">
        <v>969</v>
      </c>
      <c r="E169" s="111" t="s">
        <v>952</v>
      </c>
      <c r="F169" s="111" t="s">
        <v>1022</v>
      </c>
    </row>
    <row r="170" spans="2:6">
      <c r="B170" t="s">
        <v>970</v>
      </c>
      <c r="C170" s="111" t="s">
        <v>971</v>
      </c>
      <c r="D170" s="111" t="s">
        <v>972</v>
      </c>
      <c r="E170" s="111" t="s">
        <v>952</v>
      </c>
      <c r="F170" s="111" t="s">
        <v>1026</v>
      </c>
    </row>
    <row r="171" spans="2:6">
      <c r="B171" t="s">
        <v>973</v>
      </c>
      <c r="C171" s="111" t="s">
        <v>974</v>
      </c>
      <c r="D171" s="111" t="s">
        <v>975</v>
      </c>
      <c r="E171" s="111" t="s">
        <v>952</v>
      </c>
      <c r="F171" s="111" t="s">
        <v>1026</v>
      </c>
    </row>
    <row r="172" spans="2:6">
      <c r="B172" t="s">
        <v>976</v>
      </c>
      <c r="C172" s="111" t="s">
        <v>909</v>
      </c>
      <c r="D172" s="111" t="s">
        <v>977</v>
      </c>
      <c r="E172" s="111" t="s">
        <v>952</v>
      </c>
      <c r="F172" s="111" t="s">
        <v>1026</v>
      </c>
    </row>
    <row r="173" spans="2:6">
      <c r="B173" t="s">
        <v>978</v>
      </c>
      <c r="C173" s="111" t="s">
        <v>636</v>
      </c>
      <c r="D173" s="111" t="s">
        <v>979</v>
      </c>
      <c r="E173" s="111" t="s">
        <v>952</v>
      </c>
      <c r="F173" s="111" t="s">
        <v>1022</v>
      </c>
    </row>
    <row r="174" spans="2:6">
      <c r="B174" t="s">
        <v>980</v>
      </c>
      <c r="C174" s="111" t="s">
        <v>981</v>
      </c>
      <c r="D174" s="111" t="s">
        <v>979</v>
      </c>
      <c r="E174" s="111" t="s">
        <v>952</v>
      </c>
      <c r="F174" s="111" t="s">
        <v>1026</v>
      </c>
    </row>
    <row r="175" spans="2:6">
      <c r="B175" t="s">
        <v>982</v>
      </c>
      <c r="C175" s="111" t="s">
        <v>983</v>
      </c>
      <c r="D175" s="111" t="s">
        <v>979</v>
      </c>
      <c r="E175" s="111" t="s">
        <v>952</v>
      </c>
      <c r="F175" s="111" t="s">
        <v>1022</v>
      </c>
    </row>
    <row r="176" spans="2:6">
      <c r="B176" t="s">
        <v>984</v>
      </c>
      <c r="C176" s="111" t="s">
        <v>585</v>
      </c>
      <c r="D176" s="111" t="s">
        <v>979</v>
      </c>
      <c r="E176" s="111" t="s">
        <v>952</v>
      </c>
      <c r="F176" s="111" t="s">
        <v>1022</v>
      </c>
    </row>
    <row r="177" spans="2:6">
      <c r="B177" t="s">
        <v>985</v>
      </c>
      <c r="C177" s="111" t="s">
        <v>774</v>
      </c>
      <c r="D177" s="111" t="s">
        <v>986</v>
      </c>
      <c r="E177" s="111" t="s">
        <v>952</v>
      </c>
      <c r="F177" s="111" t="s">
        <v>1026</v>
      </c>
    </row>
    <row r="178" spans="2:6">
      <c r="B178" t="s">
        <v>987</v>
      </c>
      <c r="C178" s="111" t="s">
        <v>988</v>
      </c>
      <c r="D178" s="111" t="s">
        <v>989</v>
      </c>
      <c r="E178" s="111" t="s">
        <v>952</v>
      </c>
      <c r="F178" s="111" t="s">
        <v>1026</v>
      </c>
    </row>
    <row r="179" spans="2:6">
      <c r="B179" t="s">
        <v>990</v>
      </c>
      <c r="C179" s="111" t="s">
        <v>991</v>
      </c>
      <c r="D179" s="111" t="s">
        <v>992</v>
      </c>
      <c r="E179" s="111" t="s">
        <v>952</v>
      </c>
      <c r="F179" s="111" t="s">
        <v>1022</v>
      </c>
    </row>
    <row r="180" spans="2:6">
      <c r="B180" t="s">
        <v>993</v>
      </c>
      <c r="C180" s="111" t="s">
        <v>994</v>
      </c>
      <c r="D180" s="111" t="s">
        <v>995</v>
      </c>
      <c r="E180" s="111" t="s">
        <v>952</v>
      </c>
      <c r="F180" s="111" t="s">
        <v>1026</v>
      </c>
    </row>
    <row r="181" spans="2:6">
      <c r="B181" t="s">
        <v>996</v>
      </c>
      <c r="C181" s="111" t="s">
        <v>997</v>
      </c>
      <c r="D181" s="111" t="s">
        <v>998</v>
      </c>
      <c r="E181" s="111" t="s">
        <v>952</v>
      </c>
      <c r="F181" s="111" t="s">
        <v>1026</v>
      </c>
    </row>
    <row r="182" spans="2:6">
      <c r="B182" t="s">
        <v>999</v>
      </c>
      <c r="C182" s="111" t="s">
        <v>1000</v>
      </c>
      <c r="D182" s="111" t="s">
        <v>1001</v>
      </c>
      <c r="E182" s="111" t="s">
        <v>952</v>
      </c>
      <c r="F182" s="111" t="s">
        <v>1026</v>
      </c>
    </row>
    <row r="183" spans="2:6">
      <c r="B183" t="s">
        <v>1002</v>
      </c>
      <c r="C183" s="111" t="s">
        <v>626</v>
      </c>
      <c r="D183" s="111" t="s">
        <v>952</v>
      </c>
      <c r="E183" s="111" t="s">
        <v>952</v>
      </c>
      <c r="F183" s="111" t="s">
        <v>1022</v>
      </c>
    </row>
    <row r="184" spans="2:6">
      <c r="B184" t="s">
        <v>1003</v>
      </c>
      <c r="C184" s="111" t="s">
        <v>1004</v>
      </c>
      <c r="D184" s="111" t="s">
        <v>952</v>
      </c>
      <c r="E184" s="111" t="s">
        <v>952</v>
      </c>
      <c r="F184" s="111" t="s">
        <v>1022</v>
      </c>
    </row>
    <row r="185" spans="2:6">
      <c r="B185" t="s">
        <v>1005</v>
      </c>
      <c r="C185" s="111" t="s">
        <v>1006</v>
      </c>
      <c r="D185" s="111" t="s">
        <v>952</v>
      </c>
      <c r="E185" s="111" t="s">
        <v>952</v>
      </c>
      <c r="F185" s="111" t="s">
        <v>1022</v>
      </c>
    </row>
    <row r="186" spans="2:6">
      <c r="B186" t="s">
        <v>1007</v>
      </c>
      <c r="C186" s="111" t="s">
        <v>1008</v>
      </c>
      <c r="D186" s="111" t="s">
        <v>992</v>
      </c>
      <c r="E186" s="111" t="s">
        <v>952</v>
      </c>
      <c r="F186" s="111" t="s">
        <v>1022</v>
      </c>
    </row>
    <row r="187" spans="2:6">
      <c r="B187" t="s">
        <v>1009</v>
      </c>
      <c r="C187" s="111" t="s">
        <v>1010</v>
      </c>
      <c r="D187" s="111" t="s">
        <v>952</v>
      </c>
      <c r="E187" s="111" t="s">
        <v>952</v>
      </c>
      <c r="F187" s="111" t="s">
        <v>1022</v>
      </c>
    </row>
    <row r="188" spans="2:6">
      <c r="B188" t="s">
        <v>1011</v>
      </c>
      <c r="C188" s="111" t="s">
        <v>1012</v>
      </c>
      <c r="D188" s="111" t="s">
        <v>1001</v>
      </c>
      <c r="E188" s="111" t="s">
        <v>952</v>
      </c>
      <c r="F188" s="111" t="s">
        <v>1026</v>
      </c>
    </row>
    <row r="189" spans="2:6">
      <c r="B189" t="s">
        <v>1013</v>
      </c>
      <c r="C189" s="111" t="s">
        <v>1014</v>
      </c>
      <c r="D189" s="111" t="s">
        <v>1015</v>
      </c>
      <c r="E189" s="111" t="s">
        <v>952</v>
      </c>
      <c r="F189" s="111" t="s">
        <v>1026</v>
      </c>
    </row>
    <row r="190" spans="2:6">
      <c r="B190" t="s">
        <v>1233</v>
      </c>
      <c r="C190" s="111" t="s">
        <v>1242</v>
      </c>
      <c r="D190" s="111" t="s">
        <v>613</v>
      </c>
      <c r="E190" s="111" t="s">
        <v>613</v>
      </c>
      <c r="F190" s="111" t="s">
        <v>1225</v>
      </c>
    </row>
    <row r="191" spans="2:6">
      <c r="B191" t="s">
        <v>1234</v>
      </c>
      <c r="C191" s="111" t="s">
        <v>1243</v>
      </c>
      <c r="D191" s="111" t="s">
        <v>634</v>
      </c>
      <c r="E191" s="111" t="s">
        <v>634</v>
      </c>
      <c r="F191" s="111" t="s">
        <v>1225</v>
      </c>
    </row>
    <row r="192" spans="2:6">
      <c r="B192" t="s">
        <v>1235</v>
      </c>
      <c r="C192" s="111" t="s">
        <v>1244</v>
      </c>
      <c r="D192" s="111" t="s">
        <v>831</v>
      </c>
      <c r="E192" s="111" t="s">
        <v>832</v>
      </c>
      <c r="F192" s="111" t="s">
        <v>1225</v>
      </c>
    </row>
    <row r="193" spans="2:6">
      <c r="B193" t="s">
        <v>1236</v>
      </c>
      <c r="C193" s="111" t="s">
        <v>1245</v>
      </c>
      <c r="D193" s="111" t="s">
        <v>869</v>
      </c>
      <c r="E193" s="111" t="s">
        <v>869</v>
      </c>
      <c r="F193" s="111" t="s">
        <v>1225</v>
      </c>
    </row>
    <row r="194" spans="2:6">
      <c r="B194" t="s">
        <v>1237</v>
      </c>
      <c r="C194" s="111" t="s">
        <v>1246</v>
      </c>
      <c r="D194" s="111" t="s">
        <v>1251</v>
      </c>
      <c r="E194" s="111" t="s">
        <v>613</v>
      </c>
      <c r="F194" s="111" t="s">
        <v>1225</v>
      </c>
    </row>
    <row r="195" spans="2:6">
      <c r="B195" t="s">
        <v>1238</v>
      </c>
      <c r="C195" s="111" t="s">
        <v>1247</v>
      </c>
      <c r="D195" s="111" t="s">
        <v>869</v>
      </c>
      <c r="E195" s="111" t="s">
        <v>869</v>
      </c>
      <c r="F195" s="111" t="s">
        <v>1225</v>
      </c>
    </row>
    <row r="196" spans="2:6">
      <c r="B196" t="s">
        <v>1239</v>
      </c>
      <c r="C196" s="111" t="s">
        <v>1248</v>
      </c>
      <c r="D196" s="111" t="s">
        <v>952</v>
      </c>
      <c r="E196" s="111" t="s">
        <v>952</v>
      </c>
      <c r="F196" s="111" t="s">
        <v>1225</v>
      </c>
    </row>
    <row r="197" spans="2:6">
      <c r="B197" t="s">
        <v>1240</v>
      </c>
      <c r="C197" s="111" t="s">
        <v>1249</v>
      </c>
      <c r="D197" s="111" t="s">
        <v>714</v>
      </c>
      <c r="E197" s="111" t="s">
        <v>668</v>
      </c>
      <c r="F197" s="111" t="s">
        <v>1225</v>
      </c>
    </row>
    <row r="198" spans="2:6">
      <c r="B198" t="s">
        <v>1241</v>
      </c>
      <c r="C198" s="111" t="s">
        <v>1250</v>
      </c>
      <c r="D198" s="111" t="s">
        <v>952</v>
      </c>
      <c r="E198" s="111" t="s">
        <v>952</v>
      </c>
      <c r="F198" s="111" t="s">
        <v>1225</v>
      </c>
    </row>
  </sheetData>
  <sheetProtection algorithmName="SHA-512" hashValue="0gBiOSEYzfOEEjiTmo+5JByWse76Yfi6+fYpyqJfWieLYFQKv66ZeXTeYHrY8C8dZbyJUdSSzR19z9wf4mv6zA==" saltValue="Z8hLMIsVK54FElr/EhIyD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0"/>
    <pageSetUpPr fitToPage="1"/>
  </sheetPr>
  <dimension ref="A1:AM605"/>
  <sheetViews>
    <sheetView zoomScale="110" zoomScaleNormal="110" workbookViewId="0">
      <pane xSplit="2" ySplit="11" topLeftCell="C12" activePane="bottomRight" state="frozen"/>
      <selection pane="topRight" activeCell="C1" sqref="C1"/>
      <selection pane="bottomLeft" activeCell="A11" sqref="A11"/>
      <selection pane="bottomRight" activeCell="G2" sqref="G2"/>
    </sheetView>
  </sheetViews>
  <sheetFormatPr defaultRowHeight="12.75"/>
  <cols>
    <col min="1" max="1" width="7.28515625" customWidth="1"/>
    <col min="2" max="2" width="30" customWidth="1"/>
    <col min="3" max="16" width="10" customWidth="1"/>
    <col min="17" max="17" width="25.7109375" customWidth="1"/>
  </cols>
  <sheetData>
    <row r="1" spans="1:17" ht="15">
      <c r="A1" s="138" t="s">
        <v>443</v>
      </c>
      <c r="B1" s="138"/>
      <c r="C1" s="138"/>
      <c r="D1" s="138"/>
      <c r="E1" s="138"/>
      <c r="F1" s="138"/>
      <c r="G1" s="302" t="s">
        <v>567</v>
      </c>
      <c r="H1" s="303"/>
      <c r="I1" s="303"/>
    </row>
    <row r="2" spans="1:17" ht="13.5">
      <c r="B2" s="139" t="s">
        <v>173</v>
      </c>
      <c r="C2" s="322" t="str">
        <f>IF($G$2="", "", VLOOKUP($G$2, 'Parish Info'!$B$1:$F$198, 2, 0))</f>
        <v/>
      </c>
      <c r="D2" s="323"/>
      <c r="E2" s="323"/>
      <c r="F2" s="141" t="s">
        <v>174</v>
      </c>
      <c r="G2" s="110"/>
      <c r="H2" s="142" t="s">
        <v>447</v>
      </c>
      <c r="I2" s="143" t="str">
        <f>IF($G$2="", "", VLOOKUP($G$2, 'Parish Info'!$B$1:$F$198, 5, 0))</f>
        <v/>
      </c>
      <c r="Q2" s="5"/>
    </row>
    <row r="3" spans="1:17" ht="13.5">
      <c r="B3" s="144" t="s">
        <v>176</v>
      </c>
      <c r="C3" s="322" t="str">
        <f>IF($G$2="", "", VLOOKUP($G$2, 'Parish Info'!$B$1:$F$198, 3, 0))</f>
        <v/>
      </c>
      <c r="D3" s="323"/>
      <c r="E3" s="323"/>
      <c r="F3" s="141" t="s">
        <v>1227</v>
      </c>
      <c r="G3" s="309" t="str">
        <f>IF($G$2="", "", VLOOKUP($G$2, 'Parish Info'!$B$1:$F$198, 4, 0))</f>
        <v/>
      </c>
      <c r="H3" s="310"/>
      <c r="I3" s="311"/>
    </row>
    <row r="4" spans="1:17" ht="13.5">
      <c r="B4" s="145" t="s">
        <v>177</v>
      </c>
      <c r="C4" s="324"/>
      <c r="D4" s="325"/>
      <c r="E4" s="325"/>
      <c r="F4" s="312"/>
      <c r="G4" s="313"/>
      <c r="H4" s="313"/>
      <c r="I4" s="314"/>
      <c r="Q4" s="5"/>
    </row>
    <row r="5" spans="1:17" ht="13.5">
      <c r="B5" s="144" t="s">
        <v>178</v>
      </c>
      <c r="C5" s="326"/>
      <c r="D5" s="327"/>
      <c r="E5" s="327"/>
      <c r="F5" s="307" t="s">
        <v>175</v>
      </c>
      <c r="G5" s="308"/>
      <c r="H5" s="308"/>
      <c r="I5" s="308"/>
      <c r="Q5" s="5"/>
    </row>
    <row r="6" spans="1:17" ht="13.5">
      <c r="B6" s="144" t="s">
        <v>562</v>
      </c>
      <c r="C6" s="326"/>
      <c r="D6" s="327"/>
      <c r="E6" s="327"/>
      <c r="F6" s="299" t="s">
        <v>449</v>
      </c>
      <c r="G6" s="296"/>
      <c r="H6" s="299" t="s">
        <v>1226</v>
      </c>
      <c r="I6" s="297"/>
      <c r="J6" s="142" t="s">
        <v>116</v>
      </c>
      <c r="K6" s="298"/>
    </row>
    <row r="7" spans="1:17" ht="13.5">
      <c r="B7" s="144" t="s">
        <v>527</v>
      </c>
      <c r="C7" s="324"/>
      <c r="D7" s="325"/>
      <c r="E7" s="330"/>
      <c r="F7" s="304" t="s">
        <v>465</v>
      </c>
      <c r="G7" s="305"/>
      <c r="H7" s="305"/>
      <c r="I7" s="306"/>
      <c r="J7" s="317" t="s">
        <v>1225</v>
      </c>
      <c r="K7" s="318"/>
      <c r="L7" s="318"/>
      <c r="M7" s="318"/>
      <c r="N7" s="318"/>
      <c r="O7" s="318"/>
      <c r="P7" s="319"/>
    </row>
    <row r="8" spans="1:17" ht="13.5">
      <c r="B8" s="147" t="s">
        <v>172</v>
      </c>
      <c r="C8" s="324"/>
      <c r="D8" s="325"/>
      <c r="E8" s="325"/>
      <c r="F8" s="304" t="s">
        <v>467</v>
      </c>
      <c r="G8" s="305"/>
      <c r="H8" s="305"/>
      <c r="I8" s="306"/>
      <c r="J8" s="320"/>
      <c r="K8" s="318"/>
      <c r="L8" s="318"/>
      <c r="M8" s="318"/>
      <c r="N8" s="318"/>
      <c r="O8" s="318"/>
      <c r="P8" s="319"/>
    </row>
    <row r="9" spans="1:17">
      <c r="A9" s="321" t="s">
        <v>99</v>
      </c>
      <c r="B9" s="321"/>
      <c r="C9" s="321"/>
      <c r="D9" s="321"/>
      <c r="E9" s="321"/>
      <c r="F9" s="321"/>
      <c r="G9" s="321"/>
      <c r="H9" s="321"/>
      <c r="I9" s="321"/>
      <c r="J9" s="321"/>
      <c r="K9" s="321"/>
      <c r="L9" s="321"/>
      <c r="M9" s="321"/>
      <c r="N9" s="321"/>
      <c r="O9" s="321"/>
      <c r="P9" s="321"/>
      <c r="Q9" s="5"/>
    </row>
    <row r="10" spans="1:17" ht="25.5">
      <c r="A10" s="328" t="s">
        <v>100</v>
      </c>
      <c r="B10" s="329"/>
      <c r="C10" s="148" t="s">
        <v>179</v>
      </c>
      <c r="D10" s="148" t="s">
        <v>180</v>
      </c>
      <c r="E10" s="148" t="s">
        <v>181</v>
      </c>
      <c r="F10" s="148" t="s">
        <v>182</v>
      </c>
      <c r="G10" s="148" t="s">
        <v>183</v>
      </c>
      <c r="H10" s="148" t="s">
        <v>184</v>
      </c>
      <c r="I10" s="148" t="s">
        <v>185</v>
      </c>
      <c r="J10" s="148" t="s">
        <v>186</v>
      </c>
      <c r="K10" s="315" t="s">
        <v>98</v>
      </c>
      <c r="L10" s="316"/>
      <c r="M10" s="316"/>
      <c r="N10" s="316"/>
      <c r="O10" s="316"/>
      <c r="P10" s="149" t="s">
        <v>187</v>
      </c>
    </row>
    <row r="11" spans="1:17" ht="38.25">
      <c r="A11" s="150" t="s">
        <v>188</v>
      </c>
      <c r="B11" s="151" t="s">
        <v>189</v>
      </c>
      <c r="C11" s="152" t="s">
        <v>190</v>
      </c>
      <c r="D11" s="152" t="s">
        <v>191</v>
      </c>
      <c r="E11" s="152" t="s">
        <v>192</v>
      </c>
      <c r="F11" s="152" t="s">
        <v>193</v>
      </c>
      <c r="G11" s="152" t="s">
        <v>194</v>
      </c>
      <c r="H11" s="152" t="s">
        <v>195</v>
      </c>
      <c r="I11" s="152" t="s">
        <v>196</v>
      </c>
      <c r="J11" s="152" t="s">
        <v>197</v>
      </c>
      <c r="K11" s="153" t="s">
        <v>151</v>
      </c>
      <c r="L11" s="152" t="s">
        <v>142</v>
      </c>
      <c r="M11" s="152" t="s">
        <v>141</v>
      </c>
      <c r="N11" s="154" t="s">
        <v>500</v>
      </c>
      <c r="O11" s="153" t="s">
        <v>486</v>
      </c>
      <c r="P11" s="155" t="s">
        <v>198</v>
      </c>
      <c r="Q11" s="156" t="s">
        <v>1073</v>
      </c>
    </row>
    <row r="12" spans="1:17">
      <c r="A12" s="157"/>
      <c r="B12" s="157"/>
      <c r="C12" s="158"/>
      <c r="D12" s="158"/>
      <c r="E12" s="158"/>
      <c r="F12" s="158"/>
      <c r="G12" s="158"/>
      <c r="H12" s="158"/>
      <c r="I12" s="158"/>
      <c r="J12" s="158"/>
      <c r="K12" s="159"/>
      <c r="L12" s="159"/>
      <c r="M12" s="159"/>
      <c r="N12" s="159"/>
      <c r="O12" s="159"/>
      <c r="P12" s="160"/>
      <c r="Q12" s="119"/>
    </row>
    <row r="13" spans="1:17" ht="13.5">
      <c r="A13" s="161"/>
      <c r="B13" s="162" t="s">
        <v>199</v>
      </c>
      <c r="C13" s="163"/>
      <c r="D13" s="163"/>
      <c r="E13" s="163"/>
      <c r="F13" s="163"/>
      <c r="G13" s="163"/>
      <c r="H13" s="163"/>
      <c r="I13" s="163"/>
      <c r="J13" s="163"/>
      <c r="K13" s="164"/>
      <c r="L13" s="164"/>
      <c r="M13" s="164"/>
      <c r="N13" s="164"/>
      <c r="O13" s="164"/>
      <c r="P13" s="163"/>
      <c r="Q13" s="119"/>
    </row>
    <row r="14" spans="1:17" ht="13.5">
      <c r="A14" s="140" t="s">
        <v>200</v>
      </c>
      <c r="B14" s="140" t="s">
        <v>201</v>
      </c>
      <c r="C14" s="8"/>
      <c r="D14" s="8"/>
      <c r="E14" s="8"/>
      <c r="F14" s="8"/>
      <c r="G14" s="8"/>
      <c r="H14" s="8"/>
      <c r="I14" s="8"/>
      <c r="J14" s="8"/>
      <c r="K14" s="9"/>
      <c r="L14" s="9"/>
      <c r="M14" s="164"/>
      <c r="N14" s="9"/>
      <c r="O14" s="164"/>
      <c r="P14" s="165">
        <f>SUM(C14:O14)</f>
        <v>0</v>
      </c>
      <c r="Q14" s="119"/>
    </row>
    <row r="15" spans="1:17" ht="13.5">
      <c r="A15" s="140" t="s">
        <v>202</v>
      </c>
      <c r="B15" s="140" t="s">
        <v>203</v>
      </c>
      <c r="C15" s="8"/>
      <c r="D15" s="8"/>
      <c r="E15" s="8"/>
      <c r="F15" s="8"/>
      <c r="G15" s="8"/>
      <c r="H15" s="8"/>
      <c r="I15" s="8"/>
      <c r="J15" s="8"/>
      <c r="K15" s="164"/>
      <c r="L15" s="164"/>
      <c r="M15" s="164"/>
      <c r="N15" s="164"/>
      <c r="O15" s="164"/>
      <c r="P15" s="165">
        <f>SUM(C15:O15)</f>
        <v>0</v>
      </c>
      <c r="Q15" s="119"/>
    </row>
    <row r="16" spans="1:17" ht="13.5">
      <c r="A16" s="140" t="s">
        <v>204</v>
      </c>
      <c r="B16" s="140" t="s">
        <v>205</v>
      </c>
      <c r="C16" s="8"/>
      <c r="D16" s="8"/>
      <c r="E16" s="8"/>
      <c r="F16" s="8"/>
      <c r="G16" s="8"/>
      <c r="H16" s="8"/>
      <c r="I16" s="8"/>
      <c r="J16" s="8"/>
      <c r="K16" s="164"/>
      <c r="L16" s="164"/>
      <c r="M16" s="164"/>
      <c r="N16" s="164"/>
      <c r="O16" s="164"/>
      <c r="P16" s="165">
        <f>SUM(C16:O16)</f>
        <v>0</v>
      </c>
      <c r="Q16" s="119"/>
    </row>
    <row r="17" spans="1:17" ht="13.5">
      <c r="A17" s="140" t="s">
        <v>206</v>
      </c>
      <c r="B17" s="140" t="s">
        <v>207</v>
      </c>
      <c r="C17" s="8"/>
      <c r="D17" s="8"/>
      <c r="E17" s="8"/>
      <c r="F17" s="8"/>
      <c r="G17" s="8"/>
      <c r="H17" s="8"/>
      <c r="I17" s="8"/>
      <c r="J17" s="8"/>
      <c r="K17" s="9"/>
      <c r="L17" s="9"/>
      <c r="M17" s="164"/>
      <c r="N17" s="164"/>
      <c r="O17" s="164"/>
      <c r="P17" s="166">
        <f>SUM(C17:O17)</f>
        <v>0</v>
      </c>
      <c r="Q17" s="119"/>
    </row>
    <row r="18" spans="1:17" ht="13.5">
      <c r="A18" s="163"/>
      <c r="B18" s="163"/>
      <c r="C18" s="163"/>
      <c r="D18" s="163"/>
      <c r="E18" s="163"/>
      <c r="F18" s="163"/>
      <c r="G18" s="163"/>
      <c r="H18" s="163"/>
      <c r="I18" s="163"/>
      <c r="J18" s="163"/>
      <c r="K18" s="164"/>
      <c r="L18" s="164"/>
      <c r="M18" s="164"/>
      <c r="N18" s="164"/>
      <c r="O18" s="164"/>
      <c r="P18" s="163"/>
      <c r="Q18" s="119"/>
    </row>
    <row r="19" spans="1:17" ht="13.5">
      <c r="A19" s="161"/>
      <c r="B19" s="162" t="s">
        <v>208</v>
      </c>
      <c r="C19" s="163"/>
      <c r="D19" s="163"/>
      <c r="E19" s="163"/>
      <c r="F19" s="163"/>
      <c r="G19" s="163"/>
      <c r="H19" s="163"/>
      <c r="I19" s="163"/>
      <c r="J19" s="163"/>
      <c r="K19" s="164"/>
      <c r="L19" s="164"/>
      <c r="M19" s="164"/>
      <c r="N19" s="164"/>
      <c r="O19" s="164"/>
      <c r="P19" s="163"/>
      <c r="Q19" s="119"/>
    </row>
    <row r="20" spans="1:17" ht="13.5">
      <c r="A20" s="140" t="s">
        <v>209</v>
      </c>
      <c r="B20" s="140" t="s">
        <v>210</v>
      </c>
      <c r="C20" s="8"/>
      <c r="D20" s="8"/>
      <c r="E20" s="8"/>
      <c r="F20" s="8"/>
      <c r="G20" s="8"/>
      <c r="H20" s="8"/>
      <c r="I20" s="8"/>
      <c r="J20" s="8"/>
      <c r="K20" s="164"/>
      <c r="L20" s="164"/>
      <c r="M20" s="164"/>
      <c r="N20" s="164"/>
      <c r="O20" s="164"/>
      <c r="P20" s="165">
        <f>SUM(C20:O20)</f>
        <v>0</v>
      </c>
      <c r="Q20" s="119"/>
    </row>
    <row r="21" spans="1:17" ht="13.5">
      <c r="A21" s="140" t="s">
        <v>211</v>
      </c>
      <c r="B21" s="140" t="s">
        <v>212</v>
      </c>
      <c r="C21" s="8"/>
      <c r="D21" s="8"/>
      <c r="E21" s="8"/>
      <c r="F21" s="8"/>
      <c r="G21" s="8"/>
      <c r="H21" s="8"/>
      <c r="I21" s="8"/>
      <c r="J21" s="8"/>
      <c r="K21" s="164"/>
      <c r="L21" s="164"/>
      <c r="M21" s="164"/>
      <c r="N21" s="164"/>
      <c r="O21" s="164"/>
      <c r="P21" s="165">
        <f>SUM(C21:O21)</f>
        <v>0</v>
      </c>
      <c r="Q21" s="119"/>
    </row>
    <row r="22" spans="1:17" ht="13.5">
      <c r="A22" s="140" t="s">
        <v>213</v>
      </c>
      <c r="B22" s="140" t="s">
        <v>214</v>
      </c>
      <c r="C22" s="8"/>
      <c r="D22" s="8"/>
      <c r="E22" s="8"/>
      <c r="F22" s="8"/>
      <c r="G22" s="8"/>
      <c r="H22" s="8"/>
      <c r="I22" s="8"/>
      <c r="J22" s="8"/>
      <c r="K22" s="164"/>
      <c r="L22" s="164"/>
      <c r="M22" s="164"/>
      <c r="N22" s="164"/>
      <c r="O22" s="164"/>
      <c r="P22" s="165">
        <f>SUM(C22:O22)</f>
        <v>0</v>
      </c>
      <c r="Q22" s="119"/>
    </row>
    <row r="23" spans="1:17" ht="13.5">
      <c r="A23" s="140" t="s">
        <v>215</v>
      </c>
      <c r="B23" s="140" t="s">
        <v>216</v>
      </c>
      <c r="C23" s="8"/>
      <c r="D23" s="8"/>
      <c r="E23" s="8"/>
      <c r="F23" s="8"/>
      <c r="G23" s="8"/>
      <c r="H23" s="8"/>
      <c r="I23" s="8"/>
      <c r="J23" s="8"/>
      <c r="K23" s="164"/>
      <c r="L23" s="164"/>
      <c r="M23" s="164"/>
      <c r="N23" s="164"/>
      <c r="O23" s="164"/>
      <c r="P23" s="165">
        <f>SUM(C23:O23)</f>
        <v>0</v>
      </c>
      <c r="Q23" s="119"/>
    </row>
    <row r="24" spans="1:17" ht="13.5">
      <c r="A24" s="161"/>
      <c r="B24" s="161"/>
      <c r="C24" s="163"/>
      <c r="D24" s="163"/>
      <c r="E24" s="163"/>
      <c r="F24" s="163"/>
      <c r="G24" s="163"/>
      <c r="H24" s="163"/>
      <c r="I24" s="163"/>
      <c r="J24" s="163"/>
      <c r="K24" s="164"/>
      <c r="L24" s="164"/>
      <c r="M24" s="164"/>
      <c r="N24" s="164"/>
      <c r="O24" s="164"/>
      <c r="P24" s="163"/>
      <c r="Q24" s="119"/>
    </row>
    <row r="25" spans="1:17" ht="13.5">
      <c r="A25" s="161"/>
      <c r="B25" s="162" t="s">
        <v>217</v>
      </c>
      <c r="C25" s="163"/>
      <c r="D25" s="163"/>
      <c r="E25" s="163"/>
      <c r="F25" s="163"/>
      <c r="G25" s="163"/>
      <c r="H25" s="163"/>
      <c r="I25" s="163"/>
      <c r="J25" s="163"/>
      <c r="K25" s="164"/>
      <c r="L25" s="164"/>
      <c r="M25" s="164"/>
      <c r="N25" s="164"/>
      <c r="O25" s="164"/>
      <c r="P25" s="163"/>
      <c r="Q25" s="119"/>
    </row>
    <row r="26" spans="1:17" ht="13.5">
      <c r="A26" s="140" t="s">
        <v>218</v>
      </c>
      <c r="B26" s="140" t="s">
        <v>219</v>
      </c>
      <c r="C26" s="8"/>
      <c r="D26" s="8"/>
      <c r="E26" s="8"/>
      <c r="F26" s="8"/>
      <c r="G26" s="8"/>
      <c r="H26" s="8"/>
      <c r="I26" s="8"/>
      <c r="J26" s="8"/>
      <c r="K26" s="164"/>
      <c r="L26" s="164"/>
      <c r="M26" s="164"/>
      <c r="N26" s="164"/>
      <c r="O26" s="164"/>
      <c r="P26" s="165">
        <f>SUM(C26:O26)</f>
        <v>0</v>
      </c>
      <c r="Q26" s="119"/>
    </row>
    <row r="27" spans="1:17" ht="13.5">
      <c r="A27" s="140" t="s">
        <v>220</v>
      </c>
      <c r="B27" s="140" t="s">
        <v>485</v>
      </c>
      <c r="C27" s="8"/>
      <c r="D27" s="8"/>
      <c r="E27" s="8"/>
      <c r="F27" s="8"/>
      <c r="G27" s="8"/>
      <c r="H27" s="8"/>
      <c r="I27" s="8"/>
      <c r="J27" s="8"/>
      <c r="K27" s="164"/>
      <c r="L27" s="164"/>
      <c r="M27" s="164"/>
      <c r="N27" s="164"/>
      <c r="O27" s="164"/>
      <c r="P27" s="165">
        <f>SUM(C27:O27)</f>
        <v>0</v>
      </c>
      <c r="Q27" s="119"/>
    </row>
    <row r="28" spans="1:17" ht="13.5">
      <c r="A28" s="140" t="s">
        <v>221</v>
      </c>
      <c r="B28" s="140" t="s">
        <v>222</v>
      </c>
      <c r="C28" s="8"/>
      <c r="D28" s="8"/>
      <c r="E28" s="8"/>
      <c r="F28" s="8"/>
      <c r="G28" s="8"/>
      <c r="H28" s="8"/>
      <c r="I28" s="8"/>
      <c r="J28" s="8"/>
      <c r="K28" s="164"/>
      <c r="L28" s="164"/>
      <c r="M28" s="164"/>
      <c r="N28" s="164"/>
      <c r="O28" s="164"/>
      <c r="P28" s="165">
        <f>SUM(C28:O28)</f>
        <v>0</v>
      </c>
      <c r="Q28" s="119"/>
    </row>
    <row r="29" spans="1:17" ht="13.5">
      <c r="A29" s="140" t="s">
        <v>223</v>
      </c>
      <c r="B29" s="140" t="s">
        <v>224</v>
      </c>
      <c r="C29" s="8"/>
      <c r="D29" s="8"/>
      <c r="E29" s="8"/>
      <c r="F29" s="8"/>
      <c r="G29" s="8"/>
      <c r="H29" s="8"/>
      <c r="I29" s="8"/>
      <c r="J29" s="8"/>
      <c r="K29" s="164"/>
      <c r="L29" s="164"/>
      <c r="M29" s="164"/>
      <c r="N29" s="164"/>
      <c r="O29" s="164"/>
      <c r="P29" s="165">
        <f>SUM(C29:O29)</f>
        <v>0</v>
      </c>
      <c r="Q29" s="119"/>
    </row>
    <row r="30" spans="1:17" ht="13.5">
      <c r="A30" s="161"/>
      <c r="B30" s="161"/>
      <c r="C30" s="163"/>
      <c r="D30" s="163"/>
      <c r="E30" s="163"/>
      <c r="F30" s="163"/>
      <c r="G30" s="163"/>
      <c r="H30" s="163"/>
      <c r="I30" s="163"/>
      <c r="J30" s="163"/>
      <c r="K30" s="164"/>
      <c r="L30" s="164"/>
      <c r="M30" s="164"/>
      <c r="N30" s="164"/>
      <c r="O30" s="164"/>
      <c r="P30" s="163"/>
      <c r="Q30" s="119"/>
    </row>
    <row r="31" spans="1:17" ht="13.5">
      <c r="A31" s="161"/>
      <c r="B31" s="162" t="s">
        <v>225</v>
      </c>
      <c r="C31" s="163"/>
      <c r="D31" s="163"/>
      <c r="E31" s="163"/>
      <c r="F31" s="163"/>
      <c r="G31" s="163"/>
      <c r="H31" s="163"/>
      <c r="I31" s="163"/>
      <c r="J31" s="163"/>
      <c r="K31" s="164"/>
      <c r="L31" s="164"/>
      <c r="M31" s="164"/>
      <c r="N31" s="164"/>
      <c r="O31" s="164"/>
      <c r="P31" s="163"/>
      <c r="Q31" s="119"/>
    </row>
    <row r="32" spans="1:17" ht="13.5">
      <c r="A32" s="140" t="s">
        <v>226</v>
      </c>
      <c r="B32" s="140" t="s">
        <v>227</v>
      </c>
      <c r="C32" s="8"/>
      <c r="D32" s="8"/>
      <c r="E32" s="8"/>
      <c r="F32" s="8"/>
      <c r="G32" s="8"/>
      <c r="H32" s="8"/>
      <c r="I32" s="8"/>
      <c r="J32" s="8"/>
      <c r="K32" s="164"/>
      <c r="L32" s="164"/>
      <c r="M32" s="164"/>
      <c r="N32" s="164"/>
      <c r="O32" s="164"/>
      <c r="P32" s="165">
        <f>SUM(C32:O32)</f>
        <v>0</v>
      </c>
      <c r="Q32" s="119"/>
    </row>
    <row r="33" spans="1:17" ht="13.5">
      <c r="A33" s="140" t="s">
        <v>228</v>
      </c>
      <c r="B33" s="140" t="s">
        <v>229</v>
      </c>
      <c r="C33" s="8"/>
      <c r="D33" s="8"/>
      <c r="E33" s="8"/>
      <c r="F33" s="8"/>
      <c r="G33" s="8"/>
      <c r="H33" s="8"/>
      <c r="I33" s="8"/>
      <c r="J33" s="8"/>
      <c r="K33" s="164"/>
      <c r="L33" s="164"/>
      <c r="M33" s="164"/>
      <c r="N33" s="164"/>
      <c r="O33" s="164"/>
      <c r="P33" s="165">
        <f>SUM(C33:O33)</f>
        <v>0</v>
      </c>
      <c r="Q33" s="119"/>
    </row>
    <row r="34" spans="1:17" ht="13.5">
      <c r="A34" s="140" t="s">
        <v>230</v>
      </c>
      <c r="B34" s="140" t="s">
        <v>231</v>
      </c>
      <c r="C34" s="8"/>
      <c r="D34" s="8"/>
      <c r="E34" s="8"/>
      <c r="F34" s="8"/>
      <c r="G34" s="8"/>
      <c r="H34" s="8"/>
      <c r="I34" s="8"/>
      <c r="J34" s="8"/>
      <c r="K34" s="164"/>
      <c r="L34" s="164"/>
      <c r="M34" s="164"/>
      <c r="N34" s="164"/>
      <c r="O34" s="164"/>
      <c r="P34" s="165">
        <f>SUM(C34:O34)</f>
        <v>0</v>
      </c>
      <c r="Q34" s="119"/>
    </row>
    <row r="35" spans="1:17" ht="13.5">
      <c r="A35" s="140" t="s">
        <v>232</v>
      </c>
      <c r="B35" s="140" t="s">
        <v>233</v>
      </c>
      <c r="C35" s="8"/>
      <c r="D35" s="8"/>
      <c r="E35" s="8"/>
      <c r="F35" s="8"/>
      <c r="G35" s="8"/>
      <c r="H35" s="8"/>
      <c r="I35" s="8"/>
      <c r="J35" s="8"/>
      <c r="K35" s="164"/>
      <c r="L35" s="164"/>
      <c r="M35" s="164"/>
      <c r="N35" s="164"/>
      <c r="O35" s="164"/>
      <c r="P35" s="165">
        <f>SUM(C35:O35)</f>
        <v>0</v>
      </c>
      <c r="Q35" s="119"/>
    </row>
    <row r="36" spans="1:17" ht="13.5">
      <c r="A36" s="161"/>
      <c r="B36" s="161"/>
      <c r="C36" s="163"/>
      <c r="D36" s="163"/>
      <c r="E36" s="163"/>
      <c r="F36" s="163"/>
      <c r="G36" s="163"/>
      <c r="H36" s="163"/>
      <c r="I36" s="163"/>
      <c r="J36" s="163"/>
      <c r="K36" s="164"/>
      <c r="L36" s="164"/>
      <c r="M36" s="164"/>
      <c r="N36" s="164"/>
      <c r="O36" s="164"/>
      <c r="P36" s="163"/>
      <c r="Q36" s="119"/>
    </row>
    <row r="37" spans="1:17" ht="13.5">
      <c r="A37" s="161"/>
      <c r="B37" s="162" t="s">
        <v>234</v>
      </c>
      <c r="C37" s="163"/>
      <c r="D37" s="163"/>
      <c r="E37" s="163"/>
      <c r="F37" s="163"/>
      <c r="G37" s="163"/>
      <c r="H37" s="163"/>
      <c r="I37" s="163"/>
      <c r="J37" s="163"/>
      <c r="K37" s="164"/>
      <c r="L37" s="164"/>
      <c r="M37" s="164"/>
      <c r="N37" s="164"/>
      <c r="O37" s="164"/>
      <c r="P37" s="163"/>
      <c r="Q37" s="119"/>
    </row>
    <row r="38" spans="1:17" ht="13.5">
      <c r="A38" s="140" t="s">
        <v>235</v>
      </c>
      <c r="B38" s="140" t="s">
        <v>236</v>
      </c>
      <c r="C38" s="8"/>
      <c r="D38" s="8"/>
      <c r="E38" s="8"/>
      <c r="F38" s="8"/>
      <c r="G38" s="8"/>
      <c r="H38" s="8"/>
      <c r="I38" s="8"/>
      <c r="J38" s="8"/>
      <c r="K38" s="164"/>
      <c r="L38" s="164"/>
      <c r="M38" s="164"/>
      <c r="N38" s="164"/>
      <c r="O38" s="164"/>
      <c r="P38" s="165">
        <f>SUM(C38:O38)</f>
        <v>0</v>
      </c>
      <c r="Q38" s="119"/>
    </row>
    <row r="39" spans="1:17" ht="13.5">
      <c r="A39" s="140" t="s">
        <v>237</v>
      </c>
      <c r="B39" s="140" t="s">
        <v>238</v>
      </c>
      <c r="C39" s="8"/>
      <c r="D39" s="8"/>
      <c r="E39" s="8"/>
      <c r="F39" s="8"/>
      <c r="G39" s="8"/>
      <c r="H39" s="8"/>
      <c r="I39" s="8"/>
      <c r="J39" s="8"/>
      <c r="K39" s="164"/>
      <c r="L39" s="164"/>
      <c r="M39" s="164"/>
      <c r="N39" s="164"/>
      <c r="O39" s="164"/>
      <c r="P39" s="165">
        <f>SUM(C39:O39)</f>
        <v>0</v>
      </c>
      <c r="Q39" s="119"/>
    </row>
    <row r="40" spans="1:17" ht="13.5">
      <c r="A40" s="140" t="s">
        <v>239</v>
      </c>
      <c r="B40" s="140" t="s">
        <v>240</v>
      </c>
      <c r="C40" s="8"/>
      <c r="D40" s="8"/>
      <c r="E40" s="8"/>
      <c r="F40" s="8"/>
      <c r="G40" s="8"/>
      <c r="H40" s="8"/>
      <c r="I40" s="8"/>
      <c r="J40" s="8"/>
      <c r="K40" s="164"/>
      <c r="L40" s="164"/>
      <c r="M40" s="164"/>
      <c r="N40" s="164"/>
      <c r="O40" s="164"/>
      <c r="P40" s="165">
        <f>SUM(C40:O40)</f>
        <v>0</v>
      </c>
      <c r="Q40" s="119"/>
    </row>
    <row r="41" spans="1:17" ht="13.5">
      <c r="A41" s="161"/>
      <c r="B41" s="161"/>
      <c r="C41" s="163"/>
      <c r="D41" s="163"/>
      <c r="E41" s="163"/>
      <c r="F41" s="163"/>
      <c r="G41" s="163"/>
      <c r="H41" s="163"/>
      <c r="I41" s="163"/>
      <c r="J41" s="163"/>
      <c r="K41" s="164"/>
      <c r="L41" s="164"/>
      <c r="M41" s="164"/>
      <c r="N41" s="164"/>
      <c r="O41" s="164"/>
      <c r="P41" s="163"/>
      <c r="Q41" s="119"/>
    </row>
    <row r="42" spans="1:17" ht="13.5">
      <c r="A42" s="161"/>
      <c r="B42" s="162" t="s">
        <v>241</v>
      </c>
      <c r="C42" s="163"/>
      <c r="D42" s="163"/>
      <c r="E42" s="163"/>
      <c r="F42" s="163"/>
      <c r="G42" s="163"/>
      <c r="H42" s="163"/>
      <c r="I42" s="163"/>
      <c r="J42" s="163"/>
      <c r="K42" s="164"/>
      <c r="L42" s="164"/>
      <c r="M42" s="164"/>
      <c r="N42" s="164"/>
      <c r="O42" s="164"/>
      <c r="P42" s="163"/>
      <c r="Q42" s="119"/>
    </row>
    <row r="43" spans="1:17" ht="13.5">
      <c r="A43" s="140" t="s">
        <v>242</v>
      </c>
      <c r="B43" s="140" t="s">
        <v>243</v>
      </c>
      <c r="C43" s="8"/>
      <c r="D43" s="8"/>
      <c r="E43" s="8"/>
      <c r="F43" s="8"/>
      <c r="G43" s="8"/>
      <c r="H43" s="8"/>
      <c r="I43" s="8"/>
      <c r="J43" s="8"/>
      <c r="K43" s="9"/>
      <c r="L43" s="164"/>
      <c r="M43" s="164"/>
      <c r="N43" s="164"/>
      <c r="O43" s="164"/>
      <c r="P43" s="165">
        <f t="shared" ref="P43:P49" si="0">SUM(C43:O43)</f>
        <v>0</v>
      </c>
      <c r="Q43" s="119"/>
    </row>
    <row r="44" spans="1:17" ht="13.5">
      <c r="A44" s="140" t="s">
        <v>244</v>
      </c>
      <c r="B44" s="140" t="s">
        <v>245</v>
      </c>
      <c r="C44" s="8"/>
      <c r="D44" s="8"/>
      <c r="E44" s="8"/>
      <c r="F44" s="8"/>
      <c r="G44" s="8"/>
      <c r="H44" s="8"/>
      <c r="I44" s="8"/>
      <c r="J44" s="8"/>
      <c r="K44" s="9"/>
      <c r="L44" s="164"/>
      <c r="M44" s="164"/>
      <c r="N44" s="164"/>
      <c r="O44" s="164"/>
      <c r="P44" s="165">
        <f t="shared" si="0"/>
        <v>0</v>
      </c>
      <c r="Q44" s="119"/>
    </row>
    <row r="45" spans="1:17" ht="13.5">
      <c r="A45" s="140" t="s">
        <v>246</v>
      </c>
      <c r="B45" s="140" t="s">
        <v>247</v>
      </c>
      <c r="C45" s="8"/>
      <c r="D45" s="8"/>
      <c r="E45" s="8"/>
      <c r="F45" s="8"/>
      <c r="G45" s="8"/>
      <c r="H45" s="8"/>
      <c r="I45" s="8"/>
      <c r="J45" s="8"/>
      <c r="K45" s="9"/>
      <c r="L45" s="164"/>
      <c r="M45" s="164"/>
      <c r="N45" s="164"/>
      <c r="O45" s="164"/>
      <c r="P45" s="165">
        <f t="shared" si="0"/>
        <v>0</v>
      </c>
      <c r="Q45" s="119"/>
    </row>
    <row r="46" spans="1:17" ht="13.5">
      <c r="A46" s="140" t="s">
        <v>248</v>
      </c>
      <c r="B46" s="140" t="s">
        <v>249</v>
      </c>
      <c r="C46" s="8"/>
      <c r="D46" s="8"/>
      <c r="E46" s="8"/>
      <c r="F46" s="8"/>
      <c r="G46" s="8"/>
      <c r="H46" s="8"/>
      <c r="I46" s="8"/>
      <c r="J46" s="8"/>
      <c r="K46" s="9"/>
      <c r="L46" s="164"/>
      <c r="M46" s="164"/>
      <c r="N46" s="164"/>
      <c r="O46" s="164"/>
      <c r="P46" s="165">
        <f t="shared" si="0"/>
        <v>0</v>
      </c>
      <c r="Q46" s="119"/>
    </row>
    <row r="47" spans="1:17" ht="13.5">
      <c r="A47" s="140" t="s">
        <v>250</v>
      </c>
      <c r="B47" s="140" t="s">
        <v>251</v>
      </c>
      <c r="C47" s="8"/>
      <c r="D47" s="8"/>
      <c r="E47" s="8"/>
      <c r="F47" s="8"/>
      <c r="G47" s="8"/>
      <c r="H47" s="8"/>
      <c r="I47" s="8"/>
      <c r="J47" s="8"/>
      <c r="K47" s="9"/>
      <c r="L47" s="164"/>
      <c r="M47" s="164"/>
      <c r="N47" s="164"/>
      <c r="O47" s="164"/>
      <c r="P47" s="165">
        <f t="shared" si="0"/>
        <v>0</v>
      </c>
      <c r="Q47" s="119"/>
    </row>
    <row r="48" spans="1:17" ht="13.5">
      <c r="A48" s="140" t="s">
        <v>252</v>
      </c>
      <c r="B48" s="140" t="s">
        <v>253</v>
      </c>
      <c r="C48" s="8"/>
      <c r="D48" s="8"/>
      <c r="E48" s="8"/>
      <c r="F48" s="8"/>
      <c r="G48" s="8"/>
      <c r="H48" s="8"/>
      <c r="I48" s="8"/>
      <c r="J48" s="8"/>
      <c r="K48" s="9"/>
      <c r="L48" s="164"/>
      <c r="M48" s="164"/>
      <c r="N48" s="164"/>
      <c r="O48" s="164"/>
      <c r="P48" s="165">
        <f t="shared" si="0"/>
        <v>0</v>
      </c>
      <c r="Q48" s="119"/>
    </row>
    <row r="49" spans="1:17" ht="13.5">
      <c r="A49" s="140" t="s">
        <v>254</v>
      </c>
      <c r="B49" s="140" t="s">
        <v>255</v>
      </c>
      <c r="C49" s="8"/>
      <c r="D49" s="8"/>
      <c r="E49" s="8"/>
      <c r="F49" s="8"/>
      <c r="G49" s="8"/>
      <c r="H49" s="8"/>
      <c r="I49" s="8"/>
      <c r="J49" s="8"/>
      <c r="K49" s="9"/>
      <c r="L49" s="164"/>
      <c r="M49" s="164"/>
      <c r="N49" s="164"/>
      <c r="O49" s="164"/>
      <c r="P49" s="165">
        <f t="shared" si="0"/>
        <v>0</v>
      </c>
      <c r="Q49" s="119"/>
    </row>
    <row r="50" spans="1:17" ht="13.5">
      <c r="A50" s="161"/>
      <c r="B50" s="161"/>
      <c r="C50" s="163"/>
      <c r="D50" s="163"/>
      <c r="E50" s="163"/>
      <c r="F50" s="163"/>
      <c r="G50" s="163"/>
      <c r="H50" s="163"/>
      <c r="I50" s="163"/>
      <c r="J50" s="163"/>
      <c r="K50" s="164"/>
      <c r="L50" s="164"/>
      <c r="M50" s="164"/>
      <c r="N50" s="164"/>
      <c r="O50" s="164"/>
      <c r="P50" s="163"/>
      <c r="Q50" s="119"/>
    </row>
    <row r="51" spans="1:17" ht="13.5">
      <c r="A51" s="161"/>
      <c r="B51" s="162" t="s">
        <v>256</v>
      </c>
      <c r="C51" s="163"/>
      <c r="D51" s="163"/>
      <c r="E51" s="163"/>
      <c r="F51" s="163"/>
      <c r="G51" s="163"/>
      <c r="H51" s="163"/>
      <c r="I51" s="163"/>
      <c r="J51" s="163"/>
      <c r="K51" s="164"/>
      <c r="L51" s="164"/>
      <c r="M51" s="164"/>
      <c r="N51" s="164"/>
      <c r="O51" s="164"/>
      <c r="P51" s="163"/>
      <c r="Q51" s="119"/>
    </row>
    <row r="52" spans="1:17" ht="13.5">
      <c r="A52" s="140" t="s">
        <v>257</v>
      </c>
      <c r="B52" s="140" t="s">
        <v>236</v>
      </c>
      <c r="C52" s="163"/>
      <c r="D52" s="163"/>
      <c r="E52" s="163"/>
      <c r="F52" s="163"/>
      <c r="G52" s="163"/>
      <c r="H52" s="163"/>
      <c r="I52" s="163"/>
      <c r="J52" s="163"/>
      <c r="K52" s="164"/>
      <c r="L52" s="9"/>
      <c r="M52" s="164"/>
      <c r="N52" s="164"/>
      <c r="O52" s="164"/>
      <c r="P52" s="165">
        <f t="shared" ref="P52:P57" si="1">SUM(C52:O52)</f>
        <v>0</v>
      </c>
      <c r="Q52" s="119"/>
    </row>
    <row r="53" spans="1:17" ht="13.5">
      <c r="A53" s="146" t="s">
        <v>122</v>
      </c>
      <c r="B53" s="146" t="s">
        <v>123</v>
      </c>
      <c r="C53" s="163"/>
      <c r="D53" s="163"/>
      <c r="E53" s="163"/>
      <c r="F53" s="163"/>
      <c r="G53" s="163"/>
      <c r="H53" s="163"/>
      <c r="I53" s="163"/>
      <c r="J53" s="163"/>
      <c r="K53" s="164"/>
      <c r="L53" s="164"/>
      <c r="M53" s="9"/>
      <c r="N53" s="164"/>
      <c r="O53" s="164"/>
      <c r="P53" s="165">
        <f t="shared" si="1"/>
        <v>0</v>
      </c>
      <c r="Q53" s="119"/>
    </row>
    <row r="54" spans="1:17" ht="13.5">
      <c r="A54" s="140" t="s">
        <v>258</v>
      </c>
      <c r="B54" s="140" t="s">
        <v>238</v>
      </c>
      <c r="C54" s="163"/>
      <c r="D54" s="163"/>
      <c r="E54" s="163"/>
      <c r="F54" s="163"/>
      <c r="G54" s="163"/>
      <c r="H54" s="163"/>
      <c r="I54" s="163"/>
      <c r="J54" s="163"/>
      <c r="K54" s="9"/>
      <c r="L54" s="9"/>
      <c r="M54" s="164"/>
      <c r="N54" s="164"/>
      <c r="O54" s="164"/>
      <c r="P54" s="165">
        <f t="shared" si="1"/>
        <v>0</v>
      </c>
      <c r="Q54" s="119"/>
    </row>
    <row r="55" spans="1:17" ht="13.5">
      <c r="A55" s="140" t="s">
        <v>124</v>
      </c>
      <c r="B55" s="140" t="s">
        <v>125</v>
      </c>
      <c r="C55" s="163"/>
      <c r="D55" s="163"/>
      <c r="E55" s="163"/>
      <c r="F55" s="163"/>
      <c r="G55" s="163"/>
      <c r="H55" s="163"/>
      <c r="I55" s="163"/>
      <c r="J55" s="163"/>
      <c r="K55" s="164"/>
      <c r="L55" s="164"/>
      <c r="M55" s="9"/>
      <c r="N55" s="164"/>
      <c r="O55" s="164"/>
      <c r="P55" s="165">
        <f t="shared" si="1"/>
        <v>0</v>
      </c>
      <c r="Q55" s="119"/>
    </row>
    <row r="56" spans="1:17" ht="13.5">
      <c r="A56" s="140" t="s">
        <v>124</v>
      </c>
      <c r="B56" s="140" t="s">
        <v>515</v>
      </c>
      <c r="C56" s="163"/>
      <c r="D56" s="163"/>
      <c r="E56" s="163"/>
      <c r="F56" s="163"/>
      <c r="G56" s="163"/>
      <c r="H56" s="163"/>
      <c r="I56" s="163"/>
      <c r="J56" s="163"/>
      <c r="K56" s="164"/>
      <c r="L56" s="164"/>
      <c r="M56" s="164"/>
      <c r="N56" s="9"/>
      <c r="O56" s="164"/>
      <c r="P56" s="165">
        <f t="shared" si="1"/>
        <v>0</v>
      </c>
      <c r="Q56" s="119"/>
    </row>
    <row r="57" spans="1:17" ht="13.5">
      <c r="A57" s="140" t="s">
        <v>126</v>
      </c>
      <c r="B57" s="140" t="s">
        <v>127</v>
      </c>
      <c r="C57" s="163"/>
      <c r="D57" s="163"/>
      <c r="E57" s="163"/>
      <c r="F57" s="163"/>
      <c r="G57" s="163"/>
      <c r="H57" s="163"/>
      <c r="I57" s="163"/>
      <c r="J57" s="163"/>
      <c r="K57" s="164"/>
      <c r="L57" s="164"/>
      <c r="M57" s="9"/>
      <c r="N57" s="164"/>
      <c r="O57" s="164"/>
      <c r="P57" s="165">
        <f t="shared" si="1"/>
        <v>0</v>
      </c>
      <c r="Q57" s="119"/>
    </row>
    <row r="58" spans="1:17" ht="13.5">
      <c r="A58" s="157"/>
      <c r="B58" s="157"/>
      <c r="C58" s="163"/>
      <c r="D58" s="163"/>
      <c r="E58" s="163"/>
      <c r="F58" s="163"/>
      <c r="G58" s="163"/>
      <c r="H58" s="163"/>
      <c r="I58" s="163"/>
      <c r="J58" s="163"/>
      <c r="K58" s="164"/>
      <c r="L58" s="164"/>
      <c r="M58" s="164"/>
      <c r="N58" s="164"/>
      <c r="O58" s="164"/>
      <c r="P58" s="163"/>
      <c r="Q58" s="119"/>
    </row>
    <row r="59" spans="1:17" ht="13.5">
      <c r="A59" s="167"/>
      <c r="B59" s="168" t="s">
        <v>259</v>
      </c>
      <c r="C59" s="165">
        <f t="shared" ref="C59:P59" si="2">SUM(C14:C17)+SUM(C20:C23)+SUM(C26:C29)+SUM(C32:C35)+SUM(C38:C40)+SUM(C43:C49)+SUM(C52:C57)</f>
        <v>0</v>
      </c>
      <c r="D59" s="165">
        <f t="shared" si="2"/>
        <v>0</v>
      </c>
      <c r="E59" s="165">
        <f t="shared" si="2"/>
        <v>0</v>
      </c>
      <c r="F59" s="165">
        <f t="shared" si="2"/>
        <v>0</v>
      </c>
      <c r="G59" s="165">
        <f t="shared" si="2"/>
        <v>0</v>
      </c>
      <c r="H59" s="165">
        <f t="shared" si="2"/>
        <v>0</v>
      </c>
      <c r="I59" s="165">
        <f t="shared" si="2"/>
        <v>0</v>
      </c>
      <c r="J59" s="165">
        <f t="shared" si="2"/>
        <v>0</v>
      </c>
      <c r="K59" s="165">
        <f t="shared" si="2"/>
        <v>0</v>
      </c>
      <c r="L59" s="165">
        <f t="shared" si="2"/>
        <v>0</v>
      </c>
      <c r="M59" s="165">
        <f t="shared" si="2"/>
        <v>0</v>
      </c>
      <c r="N59" s="165">
        <f t="shared" si="2"/>
        <v>0</v>
      </c>
      <c r="O59" s="165">
        <f t="shared" si="2"/>
        <v>0</v>
      </c>
      <c r="P59" s="165">
        <f t="shared" si="2"/>
        <v>0</v>
      </c>
      <c r="Q59" s="119"/>
    </row>
    <row r="60" spans="1:17" ht="13.5">
      <c r="A60" s="157"/>
      <c r="B60" s="157"/>
      <c r="C60" s="163"/>
      <c r="D60" s="163"/>
      <c r="E60" s="163"/>
      <c r="F60" s="163"/>
      <c r="G60" s="163"/>
      <c r="H60" s="163"/>
      <c r="I60" s="163"/>
      <c r="J60" s="163"/>
      <c r="K60" s="164"/>
      <c r="L60" s="164"/>
      <c r="M60" s="164"/>
      <c r="N60" s="164"/>
      <c r="O60" s="164"/>
      <c r="P60" s="163"/>
      <c r="Q60" s="119"/>
    </row>
    <row r="61" spans="1:17" ht="13.5">
      <c r="A61" s="161"/>
      <c r="B61" s="161"/>
      <c r="C61" s="163"/>
      <c r="D61" s="163"/>
      <c r="E61" s="163"/>
      <c r="F61" s="163"/>
      <c r="G61" s="163"/>
      <c r="H61" s="163"/>
      <c r="I61" s="163"/>
      <c r="J61" s="163"/>
      <c r="K61" s="164"/>
      <c r="L61" s="164"/>
      <c r="M61" s="164"/>
      <c r="N61" s="164"/>
      <c r="O61" s="164"/>
      <c r="P61" s="163"/>
      <c r="Q61" s="119"/>
    </row>
    <row r="62" spans="1:17" ht="13.5">
      <c r="A62" s="161"/>
      <c r="B62" s="162" t="s">
        <v>260</v>
      </c>
      <c r="C62" s="163"/>
      <c r="D62" s="163"/>
      <c r="E62" s="163"/>
      <c r="F62" s="163"/>
      <c r="G62" s="163"/>
      <c r="H62" s="163"/>
      <c r="I62" s="163"/>
      <c r="J62" s="163"/>
      <c r="K62" s="164"/>
      <c r="L62" s="164"/>
      <c r="M62" s="164"/>
      <c r="N62" s="164"/>
      <c r="O62" s="164"/>
      <c r="P62" s="163"/>
      <c r="Q62" s="119"/>
    </row>
    <row r="63" spans="1:17" ht="13.5">
      <c r="A63" s="140" t="s">
        <v>128</v>
      </c>
      <c r="B63" s="140" t="s">
        <v>129</v>
      </c>
      <c r="C63" s="8"/>
      <c r="D63" s="8"/>
      <c r="E63" s="8"/>
      <c r="F63" s="8"/>
      <c r="G63" s="8"/>
      <c r="H63" s="8"/>
      <c r="I63" s="8"/>
      <c r="J63" s="8"/>
      <c r="K63" s="164"/>
      <c r="L63" s="164"/>
      <c r="M63" s="164"/>
      <c r="N63" s="164"/>
      <c r="O63" s="164"/>
      <c r="P63" s="165">
        <f t="shared" ref="P63:P70" si="3">SUM(C63:O63)</f>
        <v>0</v>
      </c>
      <c r="Q63" s="119"/>
    </row>
    <row r="64" spans="1:17" ht="13.5">
      <c r="A64" s="140" t="s">
        <v>261</v>
      </c>
      <c r="B64" s="140" t="s">
        <v>262</v>
      </c>
      <c r="C64" s="8"/>
      <c r="D64" s="8"/>
      <c r="E64" s="8"/>
      <c r="F64" s="8"/>
      <c r="G64" s="8"/>
      <c r="H64" s="8"/>
      <c r="I64" s="8"/>
      <c r="J64" s="8"/>
      <c r="K64" s="9"/>
      <c r="L64" s="164"/>
      <c r="M64" s="164"/>
      <c r="N64" s="164"/>
      <c r="O64" s="164"/>
      <c r="P64" s="165">
        <f>SUM(C64:O64)</f>
        <v>0</v>
      </c>
      <c r="Q64" s="119"/>
    </row>
    <row r="65" spans="1:17" ht="13.5">
      <c r="A65" s="140" t="s">
        <v>263</v>
      </c>
      <c r="B65" s="140" t="s">
        <v>264</v>
      </c>
      <c r="C65" s="8"/>
      <c r="D65" s="8"/>
      <c r="E65" s="8"/>
      <c r="F65" s="8"/>
      <c r="G65" s="8"/>
      <c r="H65" s="8"/>
      <c r="I65" s="8"/>
      <c r="J65" s="8"/>
      <c r="K65" s="164"/>
      <c r="L65" s="164"/>
      <c r="M65" s="164"/>
      <c r="N65" s="164"/>
      <c r="O65" s="164"/>
      <c r="P65" s="165">
        <f t="shared" si="3"/>
        <v>0</v>
      </c>
      <c r="Q65" s="119"/>
    </row>
    <row r="66" spans="1:17" ht="13.5">
      <c r="A66" s="140" t="s">
        <v>265</v>
      </c>
      <c r="B66" s="140" t="s">
        <v>266</v>
      </c>
      <c r="C66" s="8"/>
      <c r="D66" s="8"/>
      <c r="E66" s="8"/>
      <c r="F66" s="8"/>
      <c r="G66" s="8"/>
      <c r="H66" s="8"/>
      <c r="I66" s="8"/>
      <c r="J66" s="8"/>
      <c r="K66" s="164"/>
      <c r="L66" s="164"/>
      <c r="M66" s="164"/>
      <c r="N66" s="164"/>
      <c r="O66" s="164"/>
      <c r="P66" s="165">
        <f t="shared" si="3"/>
        <v>0</v>
      </c>
      <c r="Q66" s="119"/>
    </row>
    <row r="67" spans="1:17" ht="13.5">
      <c r="A67" s="140" t="s">
        <v>267</v>
      </c>
      <c r="B67" s="140" t="s">
        <v>268</v>
      </c>
      <c r="C67" s="8"/>
      <c r="D67" s="8"/>
      <c r="E67" s="8"/>
      <c r="F67" s="8"/>
      <c r="G67" s="8"/>
      <c r="H67" s="8"/>
      <c r="I67" s="8"/>
      <c r="J67" s="8"/>
      <c r="K67" s="164"/>
      <c r="L67" s="164"/>
      <c r="M67" s="164"/>
      <c r="N67" s="164"/>
      <c r="O67" s="164"/>
      <c r="P67" s="165">
        <f t="shared" si="3"/>
        <v>0</v>
      </c>
      <c r="Q67" s="119"/>
    </row>
    <row r="68" spans="1:17" ht="13.5">
      <c r="A68" s="140" t="s">
        <v>269</v>
      </c>
      <c r="B68" s="140" t="s">
        <v>270</v>
      </c>
      <c r="C68" s="8"/>
      <c r="D68" s="8"/>
      <c r="E68" s="8"/>
      <c r="F68" s="8"/>
      <c r="G68" s="8"/>
      <c r="H68" s="8"/>
      <c r="I68" s="8"/>
      <c r="J68" s="8"/>
      <c r="K68" s="164"/>
      <c r="L68" s="164"/>
      <c r="M68" s="164"/>
      <c r="N68" s="164"/>
      <c r="O68" s="164"/>
      <c r="P68" s="165">
        <f t="shared" si="3"/>
        <v>0</v>
      </c>
      <c r="Q68" s="119"/>
    </row>
    <row r="69" spans="1:17" ht="13.5">
      <c r="A69" s="140" t="s">
        <v>120</v>
      </c>
      <c r="B69" s="140" t="s">
        <v>121</v>
      </c>
      <c r="C69" s="8"/>
      <c r="D69" s="8"/>
      <c r="E69" s="8"/>
      <c r="F69" s="8"/>
      <c r="G69" s="8"/>
      <c r="H69" s="8"/>
      <c r="I69" s="8"/>
      <c r="J69" s="8"/>
      <c r="K69" s="164"/>
      <c r="L69" s="164"/>
      <c r="M69" s="164"/>
      <c r="N69" s="164"/>
      <c r="O69" s="164"/>
      <c r="P69" s="165">
        <f t="shared" si="3"/>
        <v>0</v>
      </c>
      <c r="Q69" s="119"/>
    </row>
    <row r="70" spans="1:17" ht="13.5">
      <c r="A70" s="140" t="s">
        <v>271</v>
      </c>
      <c r="B70" s="140" t="s">
        <v>272</v>
      </c>
      <c r="C70" s="8"/>
      <c r="D70" s="8"/>
      <c r="E70" s="8"/>
      <c r="F70" s="8"/>
      <c r="G70" s="8"/>
      <c r="H70" s="8"/>
      <c r="I70" s="8"/>
      <c r="J70" s="8"/>
      <c r="K70" s="164"/>
      <c r="L70" s="164"/>
      <c r="M70" s="164"/>
      <c r="N70" s="164"/>
      <c r="O70" s="164"/>
      <c r="P70" s="165">
        <f t="shared" si="3"/>
        <v>0</v>
      </c>
      <c r="Q70" s="119"/>
    </row>
    <row r="71" spans="1:17" ht="13.5">
      <c r="A71" s="140" t="s">
        <v>273</v>
      </c>
      <c r="B71" s="140" t="s">
        <v>274</v>
      </c>
      <c r="C71" s="8"/>
      <c r="D71" s="8"/>
      <c r="E71" s="8"/>
      <c r="F71" s="8"/>
      <c r="G71" s="8"/>
      <c r="H71" s="8"/>
      <c r="I71" s="8"/>
      <c r="J71" s="8"/>
      <c r="K71" s="9"/>
      <c r="L71" s="164"/>
      <c r="M71" s="164"/>
      <c r="N71" s="164"/>
      <c r="O71" s="164"/>
      <c r="P71" s="165">
        <f>SUM(C71:O71)</f>
        <v>0</v>
      </c>
      <c r="Q71" s="119"/>
    </row>
    <row r="72" spans="1:17" ht="13.5">
      <c r="A72" s="161"/>
      <c r="B72" s="161"/>
      <c r="C72" s="163"/>
      <c r="D72" s="163"/>
      <c r="E72" s="163"/>
      <c r="F72" s="163"/>
      <c r="G72" s="163"/>
      <c r="H72" s="163"/>
      <c r="I72" s="163"/>
      <c r="J72" s="163"/>
      <c r="K72" s="164"/>
      <c r="L72" s="164"/>
      <c r="M72" s="164"/>
      <c r="N72" s="164"/>
      <c r="O72" s="164"/>
      <c r="P72" s="163"/>
      <c r="Q72" s="119"/>
    </row>
    <row r="73" spans="1:17" ht="13.5">
      <c r="A73" s="161"/>
      <c r="B73" s="162" t="s">
        <v>275</v>
      </c>
      <c r="C73" s="163"/>
      <c r="D73" s="163"/>
      <c r="E73" s="163"/>
      <c r="F73" s="163"/>
      <c r="G73" s="163"/>
      <c r="H73" s="163"/>
      <c r="I73" s="163"/>
      <c r="J73" s="163"/>
      <c r="K73" s="164"/>
      <c r="L73" s="164"/>
      <c r="M73" s="164"/>
      <c r="N73" s="164"/>
      <c r="O73" s="164"/>
      <c r="P73" s="163"/>
      <c r="Q73" s="119"/>
    </row>
    <row r="74" spans="1:17" ht="13.5">
      <c r="A74" s="140" t="s">
        <v>276</v>
      </c>
      <c r="B74" s="140" t="s">
        <v>277</v>
      </c>
      <c r="C74" s="8"/>
      <c r="D74" s="8"/>
      <c r="E74" s="8"/>
      <c r="F74" s="8"/>
      <c r="G74" s="8"/>
      <c r="H74" s="8"/>
      <c r="I74" s="8"/>
      <c r="J74" s="8"/>
      <c r="K74" s="164"/>
      <c r="L74" s="164"/>
      <c r="M74" s="164"/>
      <c r="N74" s="164"/>
      <c r="O74" s="164"/>
      <c r="P74" s="165">
        <f>SUM(C74:O74)</f>
        <v>0</v>
      </c>
      <c r="Q74" s="119"/>
    </row>
    <row r="75" spans="1:17" ht="13.5">
      <c r="A75" s="140" t="s">
        <v>278</v>
      </c>
      <c r="B75" s="140" t="s">
        <v>517</v>
      </c>
      <c r="C75" s="163"/>
      <c r="D75" s="163"/>
      <c r="E75" s="163"/>
      <c r="F75" s="163"/>
      <c r="G75" s="163"/>
      <c r="H75" s="163"/>
      <c r="I75" s="163"/>
      <c r="J75" s="163"/>
      <c r="K75" s="164"/>
      <c r="L75" s="164"/>
      <c r="M75" s="164"/>
      <c r="N75" s="164"/>
      <c r="O75" s="164"/>
      <c r="P75" s="165">
        <f>SUM(C75:O75)</f>
        <v>0</v>
      </c>
      <c r="Q75" s="119"/>
    </row>
    <row r="76" spans="1:17" ht="13.5">
      <c r="A76" s="161"/>
      <c r="B76" s="161"/>
      <c r="C76" s="163"/>
      <c r="D76" s="163"/>
      <c r="E76" s="163"/>
      <c r="F76" s="163"/>
      <c r="G76" s="163"/>
      <c r="H76" s="163"/>
      <c r="I76" s="163"/>
      <c r="J76" s="163"/>
      <c r="K76" s="164"/>
      <c r="L76" s="164"/>
      <c r="M76" s="164"/>
      <c r="N76" s="164"/>
      <c r="O76" s="164"/>
      <c r="P76" s="163"/>
      <c r="Q76" s="119"/>
    </row>
    <row r="77" spans="1:17" ht="13.5">
      <c r="A77" s="161"/>
      <c r="B77" s="162" t="s">
        <v>279</v>
      </c>
      <c r="C77" s="163"/>
      <c r="D77" s="163"/>
      <c r="E77" s="163"/>
      <c r="F77" s="163"/>
      <c r="G77" s="163"/>
      <c r="H77" s="163"/>
      <c r="I77" s="163"/>
      <c r="J77" s="163"/>
      <c r="K77" s="164"/>
      <c r="L77" s="164"/>
      <c r="M77" s="164"/>
      <c r="N77" s="164"/>
      <c r="O77" s="164"/>
      <c r="P77" s="163"/>
      <c r="Q77" s="119"/>
    </row>
    <row r="78" spans="1:17" ht="13.5">
      <c r="A78" s="140" t="s">
        <v>280</v>
      </c>
      <c r="B78" s="140" t="s">
        <v>281</v>
      </c>
      <c r="C78" s="8"/>
      <c r="D78" s="8"/>
      <c r="E78" s="8"/>
      <c r="F78" s="8"/>
      <c r="G78" s="8"/>
      <c r="H78" s="8"/>
      <c r="I78" s="8"/>
      <c r="J78" s="8"/>
      <c r="K78" s="164"/>
      <c r="L78" s="164"/>
      <c r="M78" s="164"/>
      <c r="N78" s="164"/>
      <c r="O78" s="164"/>
      <c r="P78" s="165">
        <f>SUM(C78:O78)</f>
        <v>0</v>
      </c>
      <c r="Q78" s="119"/>
    </row>
    <row r="79" spans="1:17" ht="13.5">
      <c r="A79" s="140" t="s">
        <v>282</v>
      </c>
      <c r="B79" s="140" t="s">
        <v>283</v>
      </c>
      <c r="C79" s="8"/>
      <c r="D79" s="8"/>
      <c r="E79" s="8"/>
      <c r="F79" s="8"/>
      <c r="G79" s="8"/>
      <c r="H79" s="8"/>
      <c r="I79" s="8"/>
      <c r="J79" s="8"/>
      <c r="K79" s="9"/>
      <c r="L79" s="164"/>
      <c r="M79" s="164"/>
      <c r="N79" s="164"/>
      <c r="O79" s="164"/>
      <c r="P79" s="165">
        <f>SUM(C79:O79)</f>
        <v>0</v>
      </c>
      <c r="Q79" s="119"/>
    </row>
    <row r="80" spans="1:17" ht="13.5">
      <c r="A80" s="161"/>
      <c r="B80" s="161"/>
      <c r="C80" s="163"/>
      <c r="D80" s="163"/>
      <c r="E80" s="163"/>
      <c r="F80" s="163"/>
      <c r="G80" s="163"/>
      <c r="H80" s="163"/>
      <c r="I80" s="163"/>
      <c r="J80" s="163"/>
      <c r="K80" s="164"/>
      <c r="L80" s="164"/>
      <c r="M80" s="164"/>
      <c r="N80" s="164"/>
      <c r="O80" s="164"/>
      <c r="P80" s="163"/>
      <c r="Q80" s="119"/>
    </row>
    <row r="81" spans="1:17" ht="13.5">
      <c r="A81" s="169"/>
      <c r="B81" s="169" t="s">
        <v>284</v>
      </c>
      <c r="C81" s="165">
        <f t="shared" ref="C81:P81" si="4">SUM(C63:C71)+SUM(C74:C75)+SUM(C78:C79)</f>
        <v>0</v>
      </c>
      <c r="D81" s="165">
        <f t="shared" si="4"/>
        <v>0</v>
      </c>
      <c r="E81" s="165">
        <f t="shared" si="4"/>
        <v>0</v>
      </c>
      <c r="F81" s="165">
        <f t="shared" si="4"/>
        <v>0</v>
      </c>
      <c r="G81" s="165">
        <f t="shared" si="4"/>
        <v>0</v>
      </c>
      <c r="H81" s="165">
        <f t="shared" si="4"/>
        <v>0</v>
      </c>
      <c r="I81" s="165">
        <f t="shared" si="4"/>
        <v>0</v>
      </c>
      <c r="J81" s="165">
        <f t="shared" si="4"/>
        <v>0</v>
      </c>
      <c r="K81" s="165">
        <f t="shared" si="4"/>
        <v>0</v>
      </c>
      <c r="L81" s="165">
        <f t="shared" si="4"/>
        <v>0</v>
      </c>
      <c r="M81" s="165">
        <f t="shared" si="4"/>
        <v>0</v>
      </c>
      <c r="N81" s="165">
        <f t="shared" si="4"/>
        <v>0</v>
      </c>
      <c r="O81" s="165">
        <f t="shared" si="4"/>
        <v>0</v>
      </c>
      <c r="P81" s="165">
        <f t="shared" si="4"/>
        <v>0</v>
      </c>
      <c r="Q81" s="119"/>
    </row>
    <row r="82" spans="1:17" ht="13.5">
      <c r="A82" s="161"/>
      <c r="B82" s="161"/>
      <c r="C82" s="163"/>
      <c r="D82" s="163"/>
      <c r="E82" s="163"/>
      <c r="F82" s="163"/>
      <c r="G82" s="163"/>
      <c r="H82" s="163"/>
      <c r="I82" s="163"/>
      <c r="J82" s="163"/>
      <c r="K82" s="164"/>
      <c r="L82" s="164"/>
      <c r="M82" s="164"/>
      <c r="N82" s="164"/>
      <c r="O82" s="164"/>
      <c r="P82" s="163"/>
      <c r="Q82" s="119"/>
    </row>
    <row r="83" spans="1:17" ht="13.5">
      <c r="A83" s="161"/>
      <c r="B83" s="162" t="s">
        <v>285</v>
      </c>
      <c r="C83" s="163"/>
      <c r="D83" s="163"/>
      <c r="E83" s="163"/>
      <c r="F83" s="163"/>
      <c r="G83" s="163"/>
      <c r="H83" s="163"/>
      <c r="I83" s="163"/>
      <c r="J83" s="163"/>
      <c r="K83" s="164"/>
      <c r="L83" s="164"/>
      <c r="M83" s="164"/>
      <c r="N83" s="164"/>
      <c r="O83" s="164"/>
      <c r="P83" s="163"/>
      <c r="Q83" s="119"/>
    </row>
    <row r="84" spans="1:17" ht="13.5">
      <c r="A84" s="140" t="s">
        <v>286</v>
      </c>
      <c r="B84" s="140" t="s">
        <v>287</v>
      </c>
      <c r="C84" s="8"/>
      <c r="D84" s="8"/>
      <c r="E84" s="8"/>
      <c r="F84" s="8"/>
      <c r="G84" s="8"/>
      <c r="H84" s="8"/>
      <c r="I84" s="8"/>
      <c r="J84" s="8"/>
      <c r="K84" s="164"/>
      <c r="L84" s="164"/>
      <c r="M84" s="164"/>
      <c r="N84" s="164"/>
      <c r="O84" s="164"/>
      <c r="P84" s="165">
        <f>SUM(C84:O84)</f>
        <v>0</v>
      </c>
      <c r="Q84" s="119"/>
    </row>
    <row r="85" spans="1:17" ht="13.5">
      <c r="A85" s="140" t="s">
        <v>288</v>
      </c>
      <c r="B85" s="140" t="s">
        <v>161</v>
      </c>
      <c r="C85" s="8"/>
      <c r="D85" s="8"/>
      <c r="E85" s="8"/>
      <c r="F85" s="8"/>
      <c r="G85" s="8"/>
      <c r="H85" s="8"/>
      <c r="I85" s="8"/>
      <c r="J85" s="8"/>
      <c r="K85" s="164"/>
      <c r="L85" s="164"/>
      <c r="M85" s="164"/>
      <c r="N85" s="164"/>
      <c r="O85" s="164"/>
      <c r="P85" s="165">
        <f>SUM(C85:O85)</f>
        <v>0</v>
      </c>
      <c r="Q85" s="119"/>
    </row>
    <row r="86" spans="1:17" ht="13.5">
      <c r="A86" s="140" t="s">
        <v>289</v>
      </c>
      <c r="B86" s="140" t="s">
        <v>290</v>
      </c>
      <c r="C86" s="8"/>
      <c r="D86" s="8"/>
      <c r="E86" s="8"/>
      <c r="F86" s="8"/>
      <c r="G86" s="8"/>
      <c r="H86" s="8"/>
      <c r="I86" s="8"/>
      <c r="J86" s="8"/>
      <c r="K86" s="164"/>
      <c r="L86" s="164"/>
      <c r="M86" s="164"/>
      <c r="N86" s="164"/>
      <c r="O86" s="164"/>
      <c r="P86" s="165">
        <f>SUM(C86:O86)</f>
        <v>0</v>
      </c>
      <c r="Q86" s="119"/>
    </row>
    <row r="87" spans="1:17" ht="13.5">
      <c r="A87" s="140" t="s">
        <v>291</v>
      </c>
      <c r="B87" s="140" t="s">
        <v>292</v>
      </c>
      <c r="C87" s="8"/>
      <c r="D87" s="8"/>
      <c r="E87" s="8"/>
      <c r="F87" s="8"/>
      <c r="G87" s="8"/>
      <c r="H87" s="8"/>
      <c r="I87" s="8"/>
      <c r="J87" s="8"/>
      <c r="K87" s="164"/>
      <c r="L87" s="164"/>
      <c r="M87" s="164"/>
      <c r="N87" s="164"/>
      <c r="O87" s="164"/>
      <c r="P87" s="165">
        <f>SUM(C87:O87)</f>
        <v>0</v>
      </c>
      <c r="Q87" s="119"/>
    </row>
    <row r="88" spans="1:17" ht="13.5">
      <c r="A88" s="161"/>
      <c r="B88" s="161"/>
      <c r="C88" s="163"/>
      <c r="D88" s="163"/>
      <c r="E88" s="163"/>
      <c r="F88" s="163"/>
      <c r="G88" s="163"/>
      <c r="H88" s="163"/>
      <c r="I88" s="163"/>
      <c r="J88" s="163"/>
      <c r="K88" s="164"/>
      <c r="L88" s="164"/>
      <c r="M88" s="164"/>
      <c r="N88" s="164"/>
      <c r="O88" s="164"/>
      <c r="P88" s="163"/>
      <c r="Q88" s="119"/>
    </row>
    <row r="89" spans="1:17" ht="13.5">
      <c r="A89" s="169"/>
      <c r="B89" s="169" t="s">
        <v>293</v>
      </c>
      <c r="C89" s="165">
        <f t="shared" ref="C89:J89" si="5">SUM(C84:C87)</f>
        <v>0</v>
      </c>
      <c r="D89" s="165">
        <f t="shared" si="5"/>
        <v>0</v>
      </c>
      <c r="E89" s="165">
        <f t="shared" si="5"/>
        <v>0</v>
      </c>
      <c r="F89" s="165">
        <f t="shared" si="5"/>
        <v>0</v>
      </c>
      <c r="G89" s="165">
        <f t="shared" si="5"/>
        <v>0</v>
      </c>
      <c r="H89" s="165">
        <f t="shared" si="5"/>
        <v>0</v>
      </c>
      <c r="I89" s="165">
        <f t="shared" si="5"/>
        <v>0</v>
      </c>
      <c r="J89" s="165">
        <f t="shared" si="5"/>
        <v>0</v>
      </c>
      <c r="K89" s="165">
        <f t="shared" ref="K89:P89" si="6">SUM(K84:K87)</f>
        <v>0</v>
      </c>
      <c r="L89" s="165">
        <f t="shared" si="6"/>
        <v>0</v>
      </c>
      <c r="M89" s="165">
        <f t="shared" si="6"/>
        <v>0</v>
      </c>
      <c r="N89" s="165">
        <f t="shared" si="6"/>
        <v>0</v>
      </c>
      <c r="O89" s="165">
        <f t="shared" si="6"/>
        <v>0</v>
      </c>
      <c r="P89" s="165">
        <f t="shared" si="6"/>
        <v>0</v>
      </c>
      <c r="Q89" s="119"/>
    </row>
    <row r="90" spans="1:17" ht="13.5">
      <c r="A90" s="161"/>
      <c r="B90" s="161"/>
      <c r="C90" s="163"/>
      <c r="D90" s="163"/>
      <c r="E90" s="163"/>
      <c r="F90" s="163"/>
      <c r="G90" s="163"/>
      <c r="H90" s="163"/>
      <c r="I90" s="163"/>
      <c r="J90" s="163"/>
      <c r="K90" s="164"/>
      <c r="L90" s="164"/>
      <c r="M90" s="164"/>
      <c r="N90" s="164"/>
      <c r="O90" s="164"/>
      <c r="P90" s="163"/>
      <c r="Q90" s="119"/>
    </row>
    <row r="91" spans="1:17" ht="13.5">
      <c r="A91" s="169"/>
      <c r="B91" s="169" t="s">
        <v>294</v>
      </c>
      <c r="C91" s="165">
        <f t="shared" ref="C91:K91" si="7">C81+C89</f>
        <v>0</v>
      </c>
      <c r="D91" s="165">
        <f t="shared" si="7"/>
        <v>0</v>
      </c>
      <c r="E91" s="165">
        <f t="shared" si="7"/>
        <v>0</v>
      </c>
      <c r="F91" s="165">
        <f t="shared" si="7"/>
        <v>0</v>
      </c>
      <c r="G91" s="165">
        <f t="shared" si="7"/>
        <v>0</v>
      </c>
      <c r="H91" s="165">
        <f t="shared" si="7"/>
        <v>0</v>
      </c>
      <c r="I91" s="165">
        <f t="shared" si="7"/>
        <v>0</v>
      </c>
      <c r="J91" s="165">
        <f t="shared" si="7"/>
        <v>0</v>
      </c>
      <c r="K91" s="165">
        <f t="shared" si="7"/>
        <v>0</v>
      </c>
      <c r="L91" s="165">
        <f>L81+L89</f>
        <v>0</v>
      </c>
      <c r="M91" s="165">
        <f>M81+M89</f>
        <v>0</v>
      </c>
      <c r="N91" s="165">
        <f>N81+N89</f>
        <v>0</v>
      </c>
      <c r="O91" s="165">
        <f>O81+O89</f>
        <v>0</v>
      </c>
      <c r="P91" s="165">
        <f>P81+P89</f>
        <v>0</v>
      </c>
      <c r="Q91" s="119"/>
    </row>
    <row r="92" spans="1:17" ht="13.5">
      <c r="A92" s="162"/>
      <c r="B92" s="162"/>
      <c r="C92" s="170"/>
      <c r="D92" s="170"/>
      <c r="E92" s="170"/>
      <c r="F92" s="170"/>
      <c r="G92" s="170"/>
      <c r="H92" s="170"/>
      <c r="I92" s="170"/>
      <c r="J92" s="170"/>
      <c r="K92" s="171"/>
      <c r="L92" s="171"/>
      <c r="M92" s="171"/>
      <c r="N92" s="171"/>
      <c r="O92" s="171"/>
      <c r="P92" s="170"/>
      <c r="Q92" s="119"/>
    </row>
    <row r="93" spans="1:17" ht="13.5">
      <c r="A93" s="162"/>
      <c r="B93" s="162" t="s">
        <v>295</v>
      </c>
      <c r="C93" s="170"/>
      <c r="D93" s="170"/>
      <c r="E93" s="170"/>
      <c r="F93" s="170"/>
      <c r="G93" s="170"/>
      <c r="H93" s="170"/>
      <c r="I93" s="170"/>
      <c r="J93" s="170"/>
      <c r="K93" s="171"/>
      <c r="L93" s="171"/>
      <c r="M93" s="171"/>
      <c r="N93" s="171"/>
      <c r="O93" s="171"/>
      <c r="P93" s="170"/>
      <c r="Q93" s="119"/>
    </row>
    <row r="94" spans="1:17" ht="13.5">
      <c r="A94" s="140" t="s">
        <v>296</v>
      </c>
      <c r="B94" s="140" t="s">
        <v>130</v>
      </c>
      <c r="C94" s="163"/>
      <c r="D94" s="163"/>
      <c r="E94" s="163"/>
      <c r="F94" s="163"/>
      <c r="G94" s="163"/>
      <c r="H94" s="163"/>
      <c r="I94" s="163"/>
      <c r="J94" s="163"/>
      <c r="K94" s="164"/>
      <c r="L94" s="9"/>
      <c r="M94" s="171"/>
      <c r="N94" s="171"/>
      <c r="O94" s="171"/>
      <c r="P94" s="165">
        <f t="shared" ref="P94:P98" si="8">SUM(C94:O94)</f>
        <v>0</v>
      </c>
      <c r="Q94" s="119"/>
    </row>
    <row r="95" spans="1:17" ht="13.5">
      <c r="A95" s="140" t="s">
        <v>297</v>
      </c>
      <c r="B95" s="140" t="s">
        <v>131</v>
      </c>
      <c r="C95" s="163"/>
      <c r="D95" s="163"/>
      <c r="E95" s="163"/>
      <c r="F95" s="163"/>
      <c r="G95" s="163"/>
      <c r="H95" s="163"/>
      <c r="I95" s="163"/>
      <c r="J95" s="163"/>
      <c r="K95" s="164"/>
      <c r="L95" s="9"/>
      <c r="M95" s="171"/>
      <c r="N95" s="171"/>
      <c r="O95" s="171"/>
      <c r="P95" s="165">
        <f>SUM(C95:O95)</f>
        <v>0</v>
      </c>
      <c r="Q95" s="119"/>
    </row>
    <row r="96" spans="1:17" ht="13.5">
      <c r="A96" s="140" t="s">
        <v>501</v>
      </c>
      <c r="B96" s="140" t="s">
        <v>132</v>
      </c>
      <c r="C96" s="163"/>
      <c r="D96" s="163"/>
      <c r="E96" s="163"/>
      <c r="F96" s="163"/>
      <c r="G96" s="163"/>
      <c r="H96" s="163"/>
      <c r="I96" s="163"/>
      <c r="J96" s="163"/>
      <c r="K96" s="164"/>
      <c r="L96" s="164"/>
      <c r="M96" s="172">
        <f>M59</f>
        <v>0</v>
      </c>
      <c r="N96" s="171"/>
      <c r="O96" s="171"/>
      <c r="P96" s="165">
        <f t="shared" si="8"/>
        <v>0</v>
      </c>
      <c r="Q96" s="119"/>
    </row>
    <row r="97" spans="1:38" ht="13.5">
      <c r="A97" s="140" t="s">
        <v>501</v>
      </c>
      <c r="B97" s="140" t="s">
        <v>516</v>
      </c>
      <c r="C97" s="163"/>
      <c r="D97" s="163"/>
      <c r="E97" s="163"/>
      <c r="F97" s="163"/>
      <c r="G97" s="163"/>
      <c r="H97" s="163"/>
      <c r="I97" s="163"/>
      <c r="J97" s="163"/>
      <c r="K97" s="164"/>
      <c r="L97" s="171"/>
      <c r="M97" s="171"/>
      <c r="N97" s="172">
        <f>N59</f>
        <v>0</v>
      </c>
      <c r="O97" s="171"/>
      <c r="P97" s="165">
        <f t="shared" si="8"/>
        <v>0</v>
      </c>
      <c r="Q97" s="119"/>
    </row>
    <row r="98" spans="1:38" ht="13.5">
      <c r="A98" s="140" t="s">
        <v>298</v>
      </c>
      <c r="B98" s="140" t="s">
        <v>133</v>
      </c>
      <c r="C98" s="163"/>
      <c r="D98" s="163"/>
      <c r="E98" s="163"/>
      <c r="F98" s="163"/>
      <c r="G98" s="163"/>
      <c r="H98" s="163"/>
      <c r="I98" s="163"/>
      <c r="J98" s="163"/>
      <c r="K98" s="163"/>
      <c r="L98" s="166">
        <f>L59-L94-L95</f>
        <v>0</v>
      </c>
      <c r="M98" s="171"/>
      <c r="N98" s="171"/>
      <c r="O98" s="163"/>
      <c r="P98" s="165">
        <f t="shared" si="8"/>
        <v>0</v>
      </c>
      <c r="Q98" s="119"/>
    </row>
    <row r="99" spans="1:38" ht="13.5">
      <c r="A99" s="140" t="s">
        <v>299</v>
      </c>
      <c r="B99" s="140" t="s">
        <v>94</v>
      </c>
      <c r="C99" s="163"/>
      <c r="D99" s="163"/>
      <c r="E99" s="163"/>
      <c r="F99" s="163"/>
      <c r="G99" s="163"/>
      <c r="H99" s="163"/>
      <c r="I99" s="163"/>
      <c r="J99" s="163"/>
      <c r="K99" s="172">
        <f>K59-K91</f>
        <v>0</v>
      </c>
      <c r="L99" s="164"/>
      <c r="M99" s="164"/>
      <c r="N99" s="164"/>
      <c r="O99" s="164"/>
      <c r="P99" s="165">
        <f>SUM(C99:O99)</f>
        <v>0</v>
      </c>
      <c r="Q99" s="119"/>
    </row>
    <row r="100" spans="1:38" ht="13.5">
      <c r="A100" s="169"/>
      <c r="B100" s="169" t="s">
        <v>300</v>
      </c>
      <c r="C100" s="165">
        <f>SUM(C94:C99)</f>
        <v>0</v>
      </c>
      <c r="D100" s="165">
        <f t="shared" ref="D100:M100" si="9">SUM(D94:D99)</f>
        <v>0</v>
      </c>
      <c r="E100" s="165">
        <f t="shared" si="9"/>
        <v>0</v>
      </c>
      <c r="F100" s="165">
        <f t="shared" si="9"/>
        <v>0</v>
      </c>
      <c r="G100" s="165">
        <f t="shared" si="9"/>
        <v>0</v>
      </c>
      <c r="H100" s="165">
        <f t="shared" si="9"/>
        <v>0</v>
      </c>
      <c r="I100" s="165">
        <f t="shared" si="9"/>
        <v>0</v>
      </c>
      <c r="J100" s="165">
        <f t="shared" si="9"/>
        <v>0</v>
      </c>
      <c r="K100" s="173">
        <f>SUM(K94:K99)</f>
        <v>0</v>
      </c>
      <c r="L100" s="173">
        <f>SUM(L94:L99)</f>
        <v>0</v>
      </c>
      <c r="M100" s="173">
        <f t="shared" si="9"/>
        <v>0</v>
      </c>
      <c r="N100" s="173">
        <f>SUM(N94:N99)</f>
        <v>0</v>
      </c>
      <c r="O100" s="173">
        <f>SUM(O94:O99)</f>
        <v>0</v>
      </c>
      <c r="P100" s="165">
        <f>SUM(P94:P99)</f>
        <v>0</v>
      </c>
      <c r="Q100" s="119"/>
    </row>
    <row r="101" spans="1:38" ht="13.5">
      <c r="A101" s="162"/>
      <c r="B101" s="162"/>
      <c r="C101" s="170"/>
      <c r="D101" s="170"/>
      <c r="E101" s="170"/>
      <c r="F101" s="170"/>
      <c r="G101" s="170"/>
      <c r="H101" s="170"/>
      <c r="I101" s="170"/>
      <c r="J101" s="170"/>
      <c r="K101" s="171"/>
      <c r="L101" s="171"/>
      <c r="M101" s="171"/>
      <c r="N101" s="171"/>
      <c r="O101" s="171"/>
      <c r="P101" s="170"/>
      <c r="Q101" s="119"/>
    </row>
    <row r="102" spans="1:38" ht="13.5">
      <c r="A102" s="162"/>
      <c r="B102" s="162" t="s">
        <v>301</v>
      </c>
      <c r="C102" s="170"/>
      <c r="D102" s="170"/>
      <c r="E102" s="170"/>
      <c r="F102" s="170"/>
      <c r="G102" s="170"/>
      <c r="H102" s="170"/>
      <c r="I102" s="170"/>
      <c r="J102" s="170"/>
      <c r="K102" s="171"/>
      <c r="L102" s="171"/>
      <c r="M102" s="171"/>
      <c r="N102" s="171"/>
      <c r="O102" s="171"/>
      <c r="P102" s="170"/>
      <c r="Q102" s="119"/>
    </row>
    <row r="103" spans="1:38" ht="13.5">
      <c r="A103" s="169" t="s">
        <v>302</v>
      </c>
      <c r="B103" s="169" t="s">
        <v>168</v>
      </c>
      <c r="C103" s="165">
        <f t="shared" ref="C103:O103" si="10">C59-C100-C104-C105-C81-C84-C86-C87-C85</f>
        <v>0</v>
      </c>
      <c r="D103" s="165">
        <f t="shared" si="10"/>
        <v>0</v>
      </c>
      <c r="E103" s="165">
        <f t="shared" si="10"/>
        <v>0</v>
      </c>
      <c r="F103" s="165">
        <f t="shared" si="10"/>
        <v>0</v>
      </c>
      <c r="G103" s="165">
        <f t="shared" si="10"/>
        <v>0</v>
      </c>
      <c r="H103" s="165">
        <f t="shared" si="10"/>
        <v>0</v>
      </c>
      <c r="I103" s="165">
        <f t="shared" si="10"/>
        <v>0</v>
      </c>
      <c r="J103" s="165">
        <f t="shared" si="10"/>
        <v>0</v>
      </c>
      <c r="K103" s="165">
        <f t="shared" si="10"/>
        <v>0</v>
      </c>
      <c r="L103" s="165">
        <f t="shared" si="10"/>
        <v>0</v>
      </c>
      <c r="M103" s="165">
        <f t="shared" si="10"/>
        <v>0</v>
      </c>
      <c r="N103" s="165">
        <f t="shared" si="10"/>
        <v>0</v>
      </c>
      <c r="O103" s="165">
        <f t="shared" si="10"/>
        <v>0</v>
      </c>
      <c r="P103" s="165">
        <f>SUM(C103:O103)</f>
        <v>0</v>
      </c>
      <c r="Q103" s="119"/>
    </row>
    <row r="104" spans="1:38" ht="13.5">
      <c r="A104" s="140" t="s">
        <v>303</v>
      </c>
      <c r="B104" s="140" t="s">
        <v>304</v>
      </c>
      <c r="C104" s="8"/>
      <c r="D104" s="8"/>
      <c r="E104" s="8"/>
      <c r="F104" s="8"/>
      <c r="G104" s="8"/>
      <c r="H104" s="8"/>
      <c r="I104" s="8"/>
      <c r="J104" s="8"/>
      <c r="K104" s="163"/>
      <c r="L104" s="164"/>
      <c r="M104" s="164"/>
      <c r="N104" s="164"/>
      <c r="O104" s="164"/>
      <c r="P104" s="165">
        <f>SUM(C104:O104)</f>
        <v>0</v>
      </c>
      <c r="Q104" s="119"/>
    </row>
    <row r="105" spans="1:38" ht="13.5">
      <c r="A105" s="169" t="s">
        <v>305</v>
      </c>
      <c r="B105" s="169" t="s">
        <v>306</v>
      </c>
      <c r="C105" s="165">
        <f t="shared" ref="C105:J105" si="11">SUM(C43:C49)-C85</f>
        <v>0</v>
      </c>
      <c r="D105" s="165">
        <f t="shared" si="11"/>
        <v>0</v>
      </c>
      <c r="E105" s="165">
        <f t="shared" si="11"/>
        <v>0</v>
      </c>
      <c r="F105" s="165">
        <f t="shared" si="11"/>
        <v>0</v>
      </c>
      <c r="G105" s="165">
        <f t="shared" si="11"/>
        <v>0</v>
      </c>
      <c r="H105" s="165">
        <f t="shared" si="11"/>
        <v>0</v>
      </c>
      <c r="I105" s="165">
        <f t="shared" si="11"/>
        <v>0</v>
      </c>
      <c r="J105" s="165">
        <f t="shared" si="11"/>
        <v>0</v>
      </c>
      <c r="K105" s="163"/>
      <c r="L105" s="164"/>
      <c r="M105" s="164"/>
      <c r="N105" s="164"/>
      <c r="O105" s="164"/>
      <c r="P105" s="165">
        <f>SUM(C105:O105)</f>
        <v>0</v>
      </c>
      <c r="Q105" s="119"/>
    </row>
    <row r="106" spans="1:38" ht="13.5">
      <c r="A106" s="167"/>
      <c r="B106" s="169" t="s">
        <v>307</v>
      </c>
      <c r="C106" s="165">
        <f>SUM(C103:C105)</f>
        <v>0</v>
      </c>
      <c r="D106" s="165">
        <f>SUM(D103:D105)</f>
        <v>0</v>
      </c>
      <c r="E106" s="165">
        <f t="shared" ref="E106:J106" si="12">SUM(E103:E105)</f>
        <v>0</v>
      </c>
      <c r="F106" s="165">
        <f t="shared" si="12"/>
        <v>0</v>
      </c>
      <c r="G106" s="165">
        <f t="shared" si="12"/>
        <v>0</v>
      </c>
      <c r="H106" s="165">
        <f t="shared" si="12"/>
        <v>0</v>
      </c>
      <c r="I106" s="165">
        <f t="shared" si="12"/>
        <v>0</v>
      </c>
      <c r="J106" s="165">
        <f t="shared" si="12"/>
        <v>0</v>
      </c>
      <c r="K106" s="163"/>
      <c r="L106" s="164"/>
      <c r="M106" s="164"/>
      <c r="N106" s="164"/>
      <c r="O106" s="164"/>
      <c r="P106" s="165">
        <f>SUM(C106:O106)</f>
        <v>0</v>
      </c>
      <c r="Q106" s="119"/>
    </row>
    <row r="107" spans="1:38" ht="13.5">
      <c r="A107" s="157"/>
      <c r="B107" s="157"/>
      <c r="C107" s="163"/>
      <c r="D107" s="163"/>
      <c r="E107" s="163"/>
      <c r="F107" s="163"/>
      <c r="G107" s="163"/>
      <c r="H107" s="163"/>
      <c r="I107" s="163"/>
      <c r="J107" s="163"/>
      <c r="K107" s="164"/>
      <c r="L107" s="164"/>
      <c r="M107" s="164"/>
      <c r="N107" s="164"/>
      <c r="O107" s="164"/>
      <c r="P107" s="163"/>
      <c r="Q107" s="119"/>
    </row>
    <row r="108" spans="1:38" ht="13.5">
      <c r="A108" s="167"/>
      <c r="B108" s="169" t="s">
        <v>308</v>
      </c>
      <c r="C108" s="165">
        <f t="shared" ref="C108:O108" si="13">C91+C100+C106</f>
        <v>0</v>
      </c>
      <c r="D108" s="165">
        <f t="shared" si="13"/>
        <v>0</v>
      </c>
      <c r="E108" s="165">
        <f t="shared" si="13"/>
        <v>0</v>
      </c>
      <c r="F108" s="165">
        <f t="shared" si="13"/>
        <v>0</v>
      </c>
      <c r="G108" s="165">
        <f t="shared" si="13"/>
        <v>0</v>
      </c>
      <c r="H108" s="165">
        <f t="shared" si="13"/>
        <v>0</v>
      </c>
      <c r="I108" s="165">
        <f t="shared" si="13"/>
        <v>0</v>
      </c>
      <c r="J108" s="165">
        <f t="shared" si="13"/>
        <v>0</v>
      </c>
      <c r="K108" s="165">
        <f t="shared" si="13"/>
        <v>0</v>
      </c>
      <c r="L108" s="165">
        <f t="shared" si="13"/>
        <v>0</v>
      </c>
      <c r="M108" s="165">
        <f t="shared" si="13"/>
        <v>0</v>
      </c>
      <c r="N108" s="165">
        <f>N91+N100+N106</f>
        <v>0</v>
      </c>
      <c r="O108" s="165">
        <f t="shared" si="13"/>
        <v>0</v>
      </c>
      <c r="P108" s="165">
        <f>P91+P100+P106</f>
        <v>0</v>
      </c>
      <c r="Q108" s="119"/>
    </row>
    <row r="109" spans="1:38" ht="13.5">
      <c r="A109" s="174"/>
      <c r="B109" s="174"/>
      <c r="C109" s="170"/>
      <c r="D109" s="170"/>
      <c r="E109" s="170"/>
      <c r="F109" s="170"/>
      <c r="G109" s="170"/>
      <c r="H109" s="170"/>
      <c r="I109" s="170"/>
      <c r="J109" s="170"/>
      <c r="K109" s="171"/>
      <c r="L109" s="171"/>
      <c r="M109" s="171"/>
      <c r="N109" s="171"/>
      <c r="O109" s="171"/>
      <c r="P109" s="170"/>
      <c r="Q109" s="120"/>
      <c r="R109" s="175"/>
      <c r="S109" s="175"/>
      <c r="T109" s="175"/>
      <c r="U109" s="175"/>
      <c r="V109" s="175"/>
      <c r="W109" s="175"/>
      <c r="X109" s="175"/>
      <c r="Y109" s="175"/>
      <c r="Z109" s="175"/>
      <c r="AA109" s="175"/>
      <c r="AB109" s="175"/>
      <c r="AC109" s="175"/>
      <c r="AD109" s="175"/>
      <c r="AE109" s="175"/>
      <c r="AF109" s="175"/>
      <c r="AG109" s="175"/>
      <c r="AH109" s="175"/>
      <c r="AI109" s="175"/>
      <c r="AJ109" s="175"/>
      <c r="AK109" s="175"/>
      <c r="AL109" s="175"/>
    </row>
    <row r="110" spans="1:38" ht="13.5">
      <c r="A110" s="174"/>
      <c r="B110" s="162" t="s">
        <v>309</v>
      </c>
      <c r="C110" s="170"/>
      <c r="D110" s="170"/>
      <c r="E110" s="170"/>
      <c r="F110" s="170"/>
      <c r="G110" s="170"/>
      <c r="H110" s="170"/>
      <c r="I110" s="170"/>
      <c r="J110" s="170"/>
      <c r="K110" s="171"/>
      <c r="L110" s="171"/>
      <c r="M110" s="171"/>
      <c r="N110" s="171"/>
      <c r="O110" s="171"/>
      <c r="P110" s="170"/>
      <c r="Q110" s="120"/>
      <c r="R110" s="175"/>
      <c r="S110" s="175"/>
      <c r="T110" s="175"/>
      <c r="U110" s="175"/>
      <c r="V110" s="175"/>
      <c r="W110" s="175"/>
      <c r="X110" s="175"/>
      <c r="Y110" s="175"/>
      <c r="Z110" s="175"/>
      <c r="AA110" s="175"/>
      <c r="AB110" s="175"/>
      <c r="AC110" s="175"/>
      <c r="AD110" s="175"/>
      <c r="AE110" s="175"/>
      <c r="AF110" s="175"/>
      <c r="AG110" s="175"/>
      <c r="AH110" s="175"/>
      <c r="AI110" s="175"/>
      <c r="AJ110" s="175"/>
      <c r="AK110" s="175"/>
      <c r="AL110" s="175"/>
    </row>
    <row r="111" spans="1:38" ht="13.5">
      <c r="A111" s="174"/>
      <c r="B111" s="174"/>
      <c r="C111" s="170"/>
      <c r="D111" s="170"/>
      <c r="E111" s="170"/>
      <c r="F111" s="170"/>
      <c r="G111" s="170"/>
      <c r="H111" s="170"/>
      <c r="I111" s="170"/>
      <c r="J111" s="170"/>
      <c r="K111" s="171"/>
      <c r="L111" s="171"/>
      <c r="M111" s="171"/>
      <c r="N111" s="171"/>
      <c r="O111" s="171"/>
      <c r="P111" s="170"/>
      <c r="Q111" s="120"/>
      <c r="R111" s="175"/>
      <c r="S111" s="175"/>
      <c r="T111" s="175"/>
      <c r="U111" s="175"/>
      <c r="V111" s="175"/>
      <c r="W111" s="175"/>
      <c r="X111" s="175"/>
      <c r="Y111" s="175"/>
      <c r="Z111" s="175"/>
      <c r="AA111" s="175"/>
      <c r="AB111" s="175"/>
      <c r="AC111" s="175"/>
      <c r="AD111" s="175"/>
      <c r="AE111" s="175"/>
      <c r="AF111" s="175"/>
      <c r="AG111" s="175"/>
      <c r="AH111" s="175"/>
      <c r="AI111" s="175"/>
      <c r="AJ111" s="175"/>
      <c r="AK111" s="175"/>
      <c r="AL111" s="175"/>
    </row>
    <row r="112" spans="1:38" ht="13.5">
      <c r="A112" s="174"/>
      <c r="B112" s="162" t="s">
        <v>310</v>
      </c>
      <c r="C112" s="170"/>
      <c r="D112" s="170"/>
      <c r="E112" s="170"/>
      <c r="F112" s="170"/>
      <c r="G112" s="170"/>
      <c r="H112" s="170"/>
      <c r="I112" s="170"/>
      <c r="J112" s="170"/>
      <c r="K112" s="171"/>
      <c r="L112" s="171"/>
      <c r="M112" s="171"/>
      <c r="N112" s="171"/>
      <c r="O112" s="171"/>
      <c r="P112" s="170"/>
      <c r="Q112" s="120"/>
      <c r="R112" s="175"/>
      <c r="S112" s="175"/>
      <c r="T112" s="175"/>
      <c r="U112" s="175"/>
      <c r="V112" s="175"/>
      <c r="W112" s="175"/>
      <c r="X112" s="175"/>
      <c r="Y112" s="175"/>
      <c r="Z112" s="175"/>
      <c r="AA112" s="175"/>
      <c r="AB112" s="175"/>
      <c r="AC112" s="175"/>
      <c r="AD112" s="175"/>
      <c r="AE112" s="175"/>
      <c r="AF112" s="175"/>
      <c r="AG112" s="175"/>
      <c r="AH112" s="175"/>
      <c r="AI112" s="175"/>
      <c r="AJ112" s="175"/>
      <c r="AK112" s="175"/>
      <c r="AL112" s="175"/>
    </row>
    <row r="113" spans="1:38" ht="13.5">
      <c r="A113" s="140" t="s">
        <v>311</v>
      </c>
      <c r="B113" s="140" t="s">
        <v>312</v>
      </c>
      <c r="C113" s="8"/>
      <c r="D113" s="8"/>
      <c r="E113" s="8"/>
      <c r="F113" s="8"/>
      <c r="G113" s="8"/>
      <c r="H113" s="8"/>
      <c r="I113" s="8"/>
      <c r="J113" s="170"/>
      <c r="K113" s="164"/>
      <c r="L113" s="164"/>
      <c r="M113" s="164"/>
      <c r="N113" s="164"/>
      <c r="O113" s="164"/>
      <c r="P113" s="165">
        <f>SUM(C113:O113)</f>
        <v>0</v>
      </c>
      <c r="Q113" s="120"/>
      <c r="R113" s="175"/>
      <c r="S113" s="175"/>
      <c r="T113" s="175"/>
      <c r="U113" s="175"/>
      <c r="V113" s="175"/>
      <c r="W113" s="175"/>
      <c r="X113" s="175"/>
      <c r="Y113" s="175"/>
      <c r="Z113" s="175"/>
      <c r="AA113" s="175"/>
      <c r="AB113" s="175"/>
      <c r="AC113" s="175"/>
      <c r="AD113" s="175"/>
      <c r="AE113" s="175"/>
      <c r="AF113" s="175"/>
      <c r="AG113" s="175"/>
      <c r="AH113" s="175"/>
      <c r="AI113" s="175"/>
      <c r="AJ113" s="175"/>
      <c r="AK113" s="175"/>
      <c r="AL113" s="175"/>
    </row>
    <row r="114" spans="1:38" ht="13.5">
      <c r="A114" s="140" t="s">
        <v>313</v>
      </c>
      <c r="B114" s="140" t="s">
        <v>314</v>
      </c>
      <c r="C114" s="8"/>
      <c r="D114" s="8"/>
      <c r="E114" s="8"/>
      <c r="F114" s="8"/>
      <c r="G114" s="8"/>
      <c r="H114" s="8"/>
      <c r="I114" s="8"/>
      <c r="J114" s="170"/>
      <c r="K114" s="164"/>
      <c r="L114" s="164"/>
      <c r="M114" s="164"/>
      <c r="N114" s="164"/>
      <c r="O114" s="164"/>
      <c r="P114" s="165">
        <f t="shared" ref="P114:P123" si="14">SUM(C114:O114)</f>
        <v>0</v>
      </c>
      <c r="Q114" s="120"/>
      <c r="R114" s="175"/>
      <c r="S114" s="175"/>
      <c r="T114" s="175"/>
      <c r="U114" s="175"/>
      <c r="V114" s="175"/>
      <c r="W114" s="175"/>
      <c r="X114" s="175"/>
      <c r="Y114" s="175"/>
      <c r="Z114" s="175"/>
      <c r="AA114" s="175"/>
      <c r="AB114" s="175"/>
      <c r="AC114" s="175"/>
      <c r="AD114" s="175"/>
      <c r="AE114" s="175"/>
      <c r="AF114" s="175"/>
      <c r="AG114" s="175"/>
      <c r="AH114" s="175"/>
      <c r="AI114" s="175"/>
      <c r="AJ114" s="175"/>
      <c r="AK114" s="175"/>
      <c r="AL114" s="175"/>
    </row>
    <row r="115" spans="1:38" ht="13.5">
      <c r="A115" s="140" t="s">
        <v>315</v>
      </c>
      <c r="B115" s="140" t="s">
        <v>441</v>
      </c>
      <c r="C115" s="170"/>
      <c r="D115" s="170"/>
      <c r="E115" s="170"/>
      <c r="F115" s="170"/>
      <c r="G115" s="170"/>
      <c r="H115" s="170"/>
      <c r="I115" s="170"/>
      <c r="J115" s="170"/>
      <c r="K115" s="164"/>
      <c r="L115" s="9"/>
      <c r="M115" s="164"/>
      <c r="N115" s="164"/>
      <c r="O115" s="164"/>
      <c r="P115" s="165">
        <f t="shared" si="14"/>
        <v>0</v>
      </c>
      <c r="Q115" s="120"/>
      <c r="R115" s="175"/>
      <c r="S115" s="175"/>
      <c r="T115" s="175"/>
      <c r="U115" s="175"/>
      <c r="V115" s="175"/>
      <c r="W115" s="175"/>
      <c r="X115" s="175"/>
      <c r="Y115" s="175"/>
      <c r="Z115" s="175"/>
      <c r="AA115" s="175"/>
      <c r="AB115" s="175"/>
      <c r="AC115" s="175"/>
      <c r="AD115" s="175"/>
      <c r="AE115" s="175"/>
      <c r="AF115" s="175"/>
      <c r="AG115" s="175"/>
      <c r="AH115" s="175"/>
      <c r="AI115" s="175"/>
      <c r="AJ115" s="175"/>
      <c r="AK115" s="175"/>
      <c r="AL115" s="175"/>
    </row>
    <row r="116" spans="1:38" ht="13.5">
      <c r="A116" s="140" t="s">
        <v>316</v>
      </c>
      <c r="B116" s="140" t="s">
        <v>317</v>
      </c>
      <c r="C116" s="8"/>
      <c r="D116" s="8"/>
      <c r="E116" s="8"/>
      <c r="F116" s="8"/>
      <c r="G116" s="8"/>
      <c r="H116" s="8"/>
      <c r="I116" s="8"/>
      <c r="J116" s="170"/>
      <c r="K116" s="164"/>
      <c r="L116" s="164"/>
      <c r="M116" s="164"/>
      <c r="N116" s="164"/>
      <c r="O116" s="164"/>
      <c r="P116" s="165">
        <f t="shared" si="14"/>
        <v>0</v>
      </c>
      <c r="Q116" s="120"/>
      <c r="R116" s="175"/>
      <c r="S116" s="175"/>
      <c r="T116" s="175"/>
      <c r="U116" s="175"/>
      <c r="V116" s="175"/>
      <c r="W116" s="175"/>
      <c r="X116" s="175"/>
      <c r="Y116" s="175"/>
      <c r="Z116" s="175"/>
      <c r="AA116" s="175"/>
      <c r="AB116" s="175"/>
      <c r="AC116" s="175"/>
      <c r="AD116" s="175"/>
      <c r="AE116" s="175"/>
      <c r="AF116" s="175"/>
      <c r="AG116" s="175"/>
      <c r="AH116" s="175"/>
      <c r="AI116" s="175"/>
      <c r="AJ116" s="175"/>
      <c r="AK116" s="175"/>
      <c r="AL116" s="175"/>
    </row>
    <row r="117" spans="1:38" ht="13.5">
      <c r="A117" s="140" t="s">
        <v>318</v>
      </c>
      <c r="B117" s="140" t="s">
        <v>319</v>
      </c>
      <c r="C117" s="8"/>
      <c r="D117" s="8"/>
      <c r="E117" s="8"/>
      <c r="F117" s="8"/>
      <c r="G117" s="8"/>
      <c r="H117" s="8"/>
      <c r="I117" s="8"/>
      <c r="J117" s="170"/>
      <c r="K117" s="164"/>
      <c r="L117" s="9"/>
      <c r="M117" s="164"/>
      <c r="N117" s="164"/>
      <c r="O117" s="164"/>
      <c r="P117" s="165">
        <f t="shared" si="14"/>
        <v>0</v>
      </c>
      <c r="Q117" s="120"/>
      <c r="R117" s="175"/>
      <c r="S117" s="175"/>
      <c r="T117" s="175"/>
      <c r="U117" s="175"/>
      <c r="V117" s="175"/>
      <c r="W117" s="175"/>
      <c r="X117" s="175"/>
      <c r="Y117" s="175"/>
      <c r="Z117" s="175"/>
      <c r="AA117" s="175"/>
      <c r="AB117" s="175"/>
      <c r="AC117" s="175"/>
      <c r="AD117" s="175"/>
      <c r="AE117" s="175"/>
      <c r="AF117" s="175"/>
      <c r="AG117" s="175"/>
      <c r="AH117" s="175"/>
      <c r="AI117" s="175"/>
      <c r="AJ117" s="175"/>
      <c r="AK117" s="175"/>
      <c r="AL117" s="175"/>
    </row>
    <row r="118" spans="1:38" ht="13.5">
      <c r="A118" s="140" t="s">
        <v>320</v>
      </c>
      <c r="B118" s="140" t="s">
        <v>321</v>
      </c>
      <c r="C118" s="8"/>
      <c r="D118" s="8"/>
      <c r="E118" s="8"/>
      <c r="F118" s="8"/>
      <c r="G118" s="8"/>
      <c r="H118" s="8"/>
      <c r="I118" s="8"/>
      <c r="J118" s="170"/>
      <c r="K118" s="164"/>
      <c r="L118" s="9"/>
      <c r="M118" s="164"/>
      <c r="N118" s="164"/>
      <c r="O118" s="164"/>
      <c r="P118" s="165">
        <f t="shared" si="14"/>
        <v>0</v>
      </c>
      <c r="Q118" s="120"/>
      <c r="R118" s="175"/>
      <c r="S118" s="175"/>
      <c r="T118" s="175"/>
      <c r="U118" s="175"/>
      <c r="V118" s="175"/>
      <c r="W118" s="175"/>
      <c r="X118" s="175"/>
      <c r="Y118" s="175"/>
      <c r="Z118" s="175"/>
      <c r="AA118" s="175"/>
      <c r="AB118" s="175"/>
      <c r="AC118" s="175"/>
      <c r="AD118" s="175"/>
      <c r="AE118" s="175"/>
      <c r="AF118" s="175"/>
      <c r="AG118" s="175"/>
      <c r="AH118" s="175"/>
      <c r="AI118" s="175"/>
      <c r="AJ118" s="175"/>
      <c r="AK118" s="175"/>
      <c r="AL118" s="175"/>
    </row>
    <row r="119" spans="1:38" ht="13.5">
      <c r="A119" s="140" t="s">
        <v>134</v>
      </c>
      <c r="B119" s="140" t="s">
        <v>135</v>
      </c>
      <c r="C119" s="170"/>
      <c r="D119" s="170"/>
      <c r="E119" s="170"/>
      <c r="F119" s="170"/>
      <c r="G119" s="170"/>
      <c r="H119" s="170"/>
      <c r="I119" s="170"/>
      <c r="J119" s="170"/>
      <c r="K119" s="164"/>
      <c r="L119" s="164"/>
      <c r="M119" s="9"/>
      <c r="N119" s="164"/>
      <c r="O119" s="164"/>
      <c r="P119" s="165">
        <f t="shared" si="14"/>
        <v>0</v>
      </c>
      <c r="Q119" s="120"/>
      <c r="R119" s="175"/>
      <c r="S119" s="175"/>
      <c r="T119" s="175"/>
      <c r="U119" s="175"/>
      <c r="V119" s="175"/>
      <c r="W119" s="175"/>
      <c r="X119" s="175"/>
      <c r="Y119" s="175"/>
      <c r="Z119" s="175"/>
      <c r="AA119" s="175"/>
      <c r="AB119" s="175"/>
      <c r="AC119" s="175"/>
      <c r="AD119" s="175"/>
      <c r="AE119" s="175"/>
      <c r="AF119" s="175"/>
      <c r="AG119" s="175"/>
      <c r="AH119" s="175"/>
      <c r="AI119" s="175"/>
      <c r="AJ119" s="175"/>
      <c r="AK119" s="175"/>
      <c r="AL119" s="175"/>
    </row>
    <row r="120" spans="1:38" ht="13.5">
      <c r="A120" s="140" t="s">
        <v>134</v>
      </c>
      <c r="B120" s="140" t="s">
        <v>514</v>
      </c>
      <c r="C120" s="170"/>
      <c r="D120" s="170"/>
      <c r="E120" s="170"/>
      <c r="F120" s="170"/>
      <c r="G120" s="170"/>
      <c r="H120" s="170"/>
      <c r="I120" s="170"/>
      <c r="J120" s="170"/>
      <c r="K120" s="164"/>
      <c r="L120" s="164"/>
      <c r="M120" s="164"/>
      <c r="N120" s="9"/>
      <c r="O120" s="164"/>
      <c r="P120" s="165">
        <f t="shared" si="14"/>
        <v>0</v>
      </c>
      <c r="Q120" s="120"/>
      <c r="R120" s="175"/>
      <c r="S120" s="175"/>
      <c r="T120" s="175"/>
      <c r="U120" s="175"/>
      <c r="V120" s="175"/>
      <c r="W120" s="175"/>
      <c r="X120" s="175"/>
      <c r="Y120" s="175"/>
      <c r="Z120" s="175"/>
      <c r="AA120" s="175"/>
      <c r="AB120" s="175"/>
      <c r="AC120" s="175"/>
      <c r="AD120" s="175"/>
      <c r="AE120" s="175"/>
      <c r="AF120" s="175"/>
      <c r="AG120" s="175"/>
      <c r="AH120" s="175"/>
      <c r="AI120" s="175"/>
      <c r="AJ120" s="175"/>
      <c r="AK120" s="175"/>
      <c r="AL120" s="175"/>
    </row>
    <row r="121" spans="1:38" ht="13.5">
      <c r="A121" s="140" t="s">
        <v>322</v>
      </c>
      <c r="B121" s="140" t="s">
        <v>323</v>
      </c>
      <c r="C121" s="8"/>
      <c r="D121" s="8"/>
      <c r="E121" s="8"/>
      <c r="F121" s="8"/>
      <c r="G121" s="8"/>
      <c r="H121" s="8"/>
      <c r="I121" s="8"/>
      <c r="J121" s="170"/>
      <c r="K121" s="164"/>
      <c r="L121" s="164"/>
      <c r="M121" s="164"/>
      <c r="N121" s="164"/>
      <c r="O121" s="164"/>
      <c r="P121" s="165">
        <f t="shared" si="14"/>
        <v>0</v>
      </c>
      <c r="Q121" s="120"/>
      <c r="R121" s="175"/>
      <c r="S121" s="175"/>
      <c r="T121" s="175"/>
      <c r="U121" s="175"/>
      <c r="V121" s="175"/>
      <c r="W121" s="175"/>
      <c r="X121" s="175"/>
      <c r="Y121" s="175"/>
      <c r="Z121" s="175"/>
      <c r="AA121" s="175"/>
      <c r="AB121" s="175"/>
      <c r="AC121" s="175"/>
      <c r="AD121" s="175"/>
      <c r="AE121" s="175"/>
      <c r="AF121" s="175"/>
      <c r="AG121" s="175"/>
      <c r="AH121" s="175"/>
      <c r="AI121" s="175"/>
      <c r="AJ121" s="175"/>
      <c r="AK121" s="175"/>
      <c r="AL121" s="175"/>
    </row>
    <row r="122" spans="1:38" ht="13.5">
      <c r="A122" s="140" t="s">
        <v>324</v>
      </c>
      <c r="B122" s="140" t="s">
        <v>325</v>
      </c>
      <c r="C122" s="8"/>
      <c r="D122" s="8"/>
      <c r="E122" s="8"/>
      <c r="F122" s="8"/>
      <c r="G122" s="8"/>
      <c r="H122" s="8"/>
      <c r="I122" s="8"/>
      <c r="J122" s="170"/>
      <c r="K122" s="164"/>
      <c r="L122" s="164"/>
      <c r="M122" s="164"/>
      <c r="N122" s="164"/>
      <c r="O122" s="164"/>
      <c r="P122" s="165">
        <f t="shared" si="14"/>
        <v>0</v>
      </c>
      <c r="Q122" s="120"/>
      <c r="R122" s="175"/>
      <c r="S122" s="175"/>
      <c r="T122" s="175"/>
      <c r="U122" s="175"/>
      <c r="V122" s="175"/>
      <c r="W122" s="175"/>
      <c r="X122" s="175"/>
      <c r="Y122" s="175"/>
      <c r="Z122" s="175"/>
      <c r="AA122" s="175"/>
      <c r="AB122" s="175"/>
      <c r="AC122" s="175"/>
      <c r="AD122" s="175"/>
      <c r="AE122" s="175"/>
      <c r="AF122" s="175"/>
      <c r="AG122" s="175"/>
      <c r="AH122" s="175"/>
      <c r="AI122" s="175"/>
      <c r="AJ122" s="175"/>
      <c r="AK122" s="175"/>
      <c r="AL122" s="175"/>
    </row>
    <row r="123" spans="1:38" ht="13.5">
      <c r="A123" s="140" t="s">
        <v>326</v>
      </c>
      <c r="B123" s="140" t="s">
        <v>185</v>
      </c>
      <c r="C123" s="8"/>
      <c r="D123" s="8"/>
      <c r="E123" s="8"/>
      <c r="F123" s="8"/>
      <c r="G123" s="8"/>
      <c r="H123" s="8"/>
      <c r="I123" s="8"/>
      <c r="J123" s="170"/>
      <c r="K123" s="164"/>
      <c r="L123" s="164"/>
      <c r="M123" s="164"/>
      <c r="N123" s="164"/>
      <c r="O123" s="164"/>
      <c r="P123" s="165">
        <f t="shared" si="14"/>
        <v>0</v>
      </c>
      <c r="Q123" s="120"/>
      <c r="R123" s="175"/>
      <c r="S123" s="175"/>
      <c r="T123" s="175"/>
      <c r="U123" s="175"/>
      <c r="V123" s="175"/>
      <c r="W123" s="175"/>
      <c r="X123" s="175"/>
      <c r="Y123" s="175"/>
      <c r="Z123" s="175"/>
      <c r="AA123" s="175"/>
      <c r="AB123" s="175"/>
      <c r="AC123" s="175"/>
      <c r="AD123" s="175"/>
      <c r="AE123" s="175"/>
      <c r="AF123" s="175"/>
      <c r="AG123" s="175"/>
      <c r="AH123" s="175"/>
      <c r="AI123" s="175"/>
      <c r="AJ123" s="175"/>
      <c r="AK123" s="175"/>
      <c r="AL123" s="175"/>
    </row>
    <row r="124" spans="1:38" ht="13.5">
      <c r="A124" s="169"/>
      <c r="B124" s="169" t="s">
        <v>505</v>
      </c>
      <c r="C124" s="165">
        <f>SUM(C113:C123)</f>
        <v>0</v>
      </c>
      <c r="D124" s="165">
        <f t="shared" ref="D124:O124" si="15">SUM(D113:D123)</f>
        <v>0</v>
      </c>
      <c r="E124" s="165">
        <f t="shared" si="15"/>
        <v>0</v>
      </c>
      <c r="F124" s="165">
        <f>SUM(F113:F123)</f>
        <v>0</v>
      </c>
      <c r="G124" s="165">
        <f t="shared" si="15"/>
        <v>0</v>
      </c>
      <c r="H124" s="165">
        <f t="shared" si="15"/>
        <v>0</v>
      </c>
      <c r="I124" s="165">
        <f t="shared" si="15"/>
        <v>0</v>
      </c>
      <c r="J124" s="165">
        <f t="shared" si="15"/>
        <v>0</v>
      </c>
      <c r="K124" s="165">
        <f t="shared" si="15"/>
        <v>0</v>
      </c>
      <c r="L124" s="165">
        <f t="shared" si="15"/>
        <v>0</v>
      </c>
      <c r="M124" s="165">
        <f t="shared" si="15"/>
        <v>0</v>
      </c>
      <c r="N124" s="165">
        <f t="shared" si="15"/>
        <v>0</v>
      </c>
      <c r="O124" s="165">
        <f t="shared" si="15"/>
        <v>0</v>
      </c>
      <c r="P124" s="165">
        <f>SUM(C124:O124)</f>
        <v>0</v>
      </c>
      <c r="Q124" s="120"/>
      <c r="R124" s="175"/>
      <c r="S124" s="175"/>
      <c r="T124" s="175"/>
      <c r="U124" s="175"/>
      <c r="V124" s="175"/>
      <c r="W124" s="175"/>
      <c r="X124" s="175"/>
      <c r="Y124" s="175"/>
      <c r="Z124" s="175"/>
      <c r="AA124" s="175"/>
      <c r="AB124" s="175"/>
      <c r="AC124" s="175"/>
      <c r="AD124" s="175"/>
      <c r="AE124" s="175"/>
      <c r="AF124" s="175"/>
      <c r="AG124" s="175"/>
      <c r="AH124" s="175"/>
      <c r="AI124" s="175"/>
      <c r="AJ124" s="175"/>
      <c r="AK124" s="175"/>
      <c r="AL124" s="175"/>
    </row>
    <row r="125" spans="1:38" ht="13.5">
      <c r="A125" s="162"/>
      <c r="B125" s="162" t="s">
        <v>327</v>
      </c>
      <c r="C125" s="170"/>
      <c r="D125" s="170"/>
      <c r="E125" s="170"/>
      <c r="F125" s="170"/>
      <c r="G125" s="170"/>
      <c r="H125" s="170"/>
      <c r="I125" s="170"/>
      <c r="J125" s="170"/>
      <c r="K125" s="171"/>
      <c r="L125" s="171"/>
      <c r="M125" s="171"/>
      <c r="N125" s="171"/>
      <c r="O125" s="171"/>
      <c r="P125" s="170"/>
      <c r="Q125" s="120"/>
      <c r="R125" s="175"/>
      <c r="S125" s="175"/>
      <c r="T125" s="175"/>
      <c r="U125" s="175"/>
      <c r="V125" s="175"/>
      <c r="W125" s="175"/>
      <c r="X125" s="175"/>
      <c r="Y125" s="175"/>
      <c r="Z125" s="175"/>
      <c r="AA125" s="175"/>
      <c r="AB125" s="175"/>
      <c r="AC125" s="175"/>
      <c r="AD125" s="175"/>
      <c r="AE125" s="175"/>
      <c r="AF125" s="175"/>
      <c r="AG125" s="175"/>
      <c r="AH125" s="175"/>
      <c r="AI125" s="175"/>
      <c r="AJ125" s="175"/>
      <c r="AK125" s="175"/>
      <c r="AL125" s="175"/>
    </row>
    <row r="126" spans="1:38" ht="13.5">
      <c r="A126" s="140" t="s">
        <v>328</v>
      </c>
      <c r="B126" s="140" t="s">
        <v>329</v>
      </c>
      <c r="C126" s="8"/>
      <c r="D126" s="8"/>
      <c r="E126" s="8"/>
      <c r="F126" s="8"/>
      <c r="G126" s="8"/>
      <c r="H126" s="8"/>
      <c r="I126" s="8"/>
      <c r="J126" s="170"/>
      <c r="K126" s="164"/>
      <c r="L126" s="164"/>
      <c r="M126" s="164"/>
      <c r="N126" s="164"/>
      <c r="O126" s="164"/>
      <c r="P126" s="165">
        <f t="shared" ref="P126:P131" si="16">SUM(C126:O126)</f>
        <v>0</v>
      </c>
      <c r="Q126" s="120"/>
      <c r="R126" s="175"/>
      <c r="S126" s="175"/>
      <c r="T126" s="175"/>
      <c r="U126" s="175"/>
      <c r="V126" s="175"/>
      <c r="W126" s="175"/>
      <c r="X126" s="175"/>
      <c r="Y126" s="175"/>
      <c r="Z126" s="175"/>
      <c r="AA126" s="175"/>
      <c r="AB126" s="175"/>
      <c r="AC126" s="175"/>
      <c r="AD126" s="175"/>
      <c r="AE126" s="175"/>
      <c r="AF126" s="175"/>
      <c r="AG126" s="175"/>
      <c r="AH126" s="175"/>
      <c r="AI126" s="175"/>
      <c r="AJ126" s="175"/>
      <c r="AK126" s="175"/>
      <c r="AL126" s="175"/>
    </row>
    <row r="127" spans="1:38" ht="13.5">
      <c r="A127" s="140" t="s">
        <v>330</v>
      </c>
      <c r="B127" s="140" t="s">
        <v>331</v>
      </c>
      <c r="C127" s="8"/>
      <c r="D127" s="8"/>
      <c r="E127" s="8"/>
      <c r="F127" s="8"/>
      <c r="G127" s="8"/>
      <c r="H127" s="8"/>
      <c r="I127" s="8"/>
      <c r="J127" s="170"/>
      <c r="K127" s="164"/>
      <c r="L127" s="164"/>
      <c r="M127" s="164"/>
      <c r="N127" s="164"/>
      <c r="O127" s="164"/>
      <c r="P127" s="165">
        <f t="shared" si="16"/>
        <v>0</v>
      </c>
      <c r="Q127" s="120"/>
      <c r="R127" s="175"/>
      <c r="S127" s="175"/>
      <c r="T127" s="175"/>
      <c r="U127" s="175"/>
      <c r="V127" s="175"/>
      <c r="W127" s="175"/>
      <c r="X127" s="175"/>
      <c r="Y127" s="175"/>
      <c r="Z127" s="175"/>
      <c r="AA127" s="175"/>
      <c r="AB127" s="175"/>
      <c r="AC127" s="175"/>
      <c r="AD127" s="175"/>
      <c r="AE127" s="175"/>
      <c r="AF127" s="175"/>
      <c r="AG127" s="175"/>
      <c r="AH127" s="175"/>
      <c r="AI127" s="175"/>
      <c r="AJ127" s="175"/>
      <c r="AK127" s="175"/>
      <c r="AL127" s="175"/>
    </row>
    <row r="128" spans="1:38" ht="13.5">
      <c r="A128" s="140" t="s">
        <v>332</v>
      </c>
      <c r="B128" s="140" t="s">
        <v>333</v>
      </c>
      <c r="C128" s="8"/>
      <c r="D128" s="8"/>
      <c r="E128" s="8"/>
      <c r="F128" s="8"/>
      <c r="G128" s="8"/>
      <c r="H128" s="8"/>
      <c r="I128" s="8"/>
      <c r="J128" s="170"/>
      <c r="K128" s="164"/>
      <c r="L128" s="164"/>
      <c r="M128" s="164"/>
      <c r="N128" s="164"/>
      <c r="O128" s="164"/>
      <c r="P128" s="165">
        <f t="shared" si="16"/>
        <v>0</v>
      </c>
      <c r="Q128" s="120"/>
      <c r="R128" s="175"/>
      <c r="S128" s="175"/>
      <c r="T128" s="175"/>
      <c r="U128" s="175"/>
      <c r="V128" s="175"/>
      <c r="W128" s="175"/>
      <c r="X128" s="175"/>
      <c r="Y128" s="175"/>
      <c r="Z128" s="175"/>
      <c r="AA128" s="175"/>
      <c r="AB128" s="175"/>
      <c r="AC128" s="175"/>
      <c r="AD128" s="175"/>
      <c r="AE128" s="175"/>
      <c r="AF128" s="175"/>
      <c r="AG128" s="175"/>
      <c r="AH128" s="175"/>
      <c r="AI128" s="175"/>
      <c r="AJ128" s="175"/>
      <c r="AK128" s="175"/>
      <c r="AL128" s="175"/>
    </row>
    <row r="129" spans="1:38" ht="13.5">
      <c r="A129" s="140" t="s">
        <v>334</v>
      </c>
      <c r="B129" s="140" t="s">
        <v>1054</v>
      </c>
      <c r="C129" s="8"/>
      <c r="D129" s="8"/>
      <c r="E129" s="8"/>
      <c r="F129" s="8"/>
      <c r="G129" s="8"/>
      <c r="H129" s="8"/>
      <c r="I129" s="8"/>
      <c r="J129" s="170"/>
      <c r="K129" s="164"/>
      <c r="L129" s="164"/>
      <c r="M129" s="164"/>
      <c r="N129" s="164"/>
      <c r="O129" s="164"/>
      <c r="P129" s="165">
        <f>SUM(C129:O129)</f>
        <v>0</v>
      </c>
      <c r="Q129" s="120"/>
      <c r="R129" s="175"/>
      <c r="S129" s="175"/>
      <c r="T129" s="175"/>
      <c r="U129" s="175"/>
      <c r="V129" s="175"/>
      <c r="W129" s="175"/>
      <c r="X129" s="175"/>
      <c r="Y129" s="175"/>
      <c r="Z129" s="175"/>
      <c r="AA129" s="175"/>
      <c r="AB129" s="175"/>
      <c r="AC129" s="175"/>
      <c r="AD129" s="175"/>
      <c r="AE129" s="175"/>
      <c r="AF129" s="175"/>
      <c r="AG129" s="175"/>
      <c r="AH129" s="175"/>
      <c r="AI129" s="175"/>
      <c r="AJ129" s="175"/>
      <c r="AK129" s="175"/>
      <c r="AL129" s="175"/>
    </row>
    <row r="130" spans="1:38" ht="13.5">
      <c r="A130" s="140" t="s">
        <v>1252</v>
      </c>
      <c r="B130" s="140" t="s">
        <v>1055</v>
      </c>
      <c r="C130" s="8"/>
      <c r="D130" s="8"/>
      <c r="E130" s="8"/>
      <c r="F130" s="8"/>
      <c r="G130" s="8"/>
      <c r="H130" s="8"/>
      <c r="I130" s="8"/>
      <c r="J130" s="170"/>
      <c r="K130" s="164"/>
      <c r="L130" s="164"/>
      <c r="M130" s="164"/>
      <c r="N130" s="164"/>
      <c r="O130" s="164"/>
      <c r="P130" s="165">
        <f>SUM(C130:O130)</f>
        <v>0</v>
      </c>
      <c r="Q130" s="120"/>
      <c r="R130" s="175"/>
      <c r="S130" s="175"/>
      <c r="T130" s="175"/>
      <c r="U130" s="175"/>
      <c r="V130" s="175"/>
      <c r="W130" s="175"/>
      <c r="X130" s="175"/>
      <c r="Y130" s="175"/>
      <c r="Z130" s="175"/>
      <c r="AA130" s="175"/>
      <c r="AB130" s="175"/>
      <c r="AC130" s="175"/>
      <c r="AD130" s="175"/>
      <c r="AE130" s="175"/>
      <c r="AF130" s="175"/>
      <c r="AG130" s="175"/>
      <c r="AH130" s="175"/>
      <c r="AI130" s="175"/>
      <c r="AJ130" s="175"/>
      <c r="AK130" s="175"/>
      <c r="AL130" s="175"/>
    </row>
    <row r="131" spans="1:38" ht="13.5">
      <c r="A131" s="140" t="s">
        <v>335</v>
      </c>
      <c r="B131" s="140" t="s">
        <v>336</v>
      </c>
      <c r="C131" s="8"/>
      <c r="D131" s="8"/>
      <c r="E131" s="8"/>
      <c r="F131" s="8"/>
      <c r="G131" s="8"/>
      <c r="H131" s="8"/>
      <c r="I131" s="8"/>
      <c r="J131" s="170"/>
      <c r="K131" s="164"/>
      <c r="L131" s="164"/>
      <c r="M131" s="164"/>
      <c r="N131" s="164"/>
      <c r="O131" s="164"/>
      <c r="P131" s="165">
        <f t="shared" si="16"/>
        <v>0</v>
      </c>
      <c r="Q131" s="120"/>
      <c r="R131" s="175"/>
      <c r="S131" s="175"/>
      <c r="T131" s="175"/>
      <c r="U131" s="175"/>
      <c r="V131" s="175"/>
      <c r="W131" s="175"/>
      <c r="X131" s="175"/>
      <c r="Y131" s="175"/>
      <c r="Z131" s="175"/>
      <c r="AA131" s="175"/>
      <c r="AB131" s="175"/>
      <c r="AC131" s="175"/>
      <c r="AD131" s="175"/>
      <c r="AE131" s="175"/>
      <c r="AF131" s="175"/>
      <c r="AG131" s="175"/>
      <c r="AH131" s="175"/>
      <c r="AI131" s="175"/>
      <c r="AJ131" s="175"/>
      <c r="AK131" s="175"/>
      <c r="AL131" s="175"/>
    </row>
    <row r="132" spans="1:38" ht="13.5">
      <c r="A132" s="169"/>
      <c r="B132" s="169" t="s">
        <v>506</v>
      </c>
      <c r="C132" s="165">
        <f>SUM(C126:C131)</f>
        <v>0</v>
      </c>
      <c r="D132" s="165">
        <f>SUM(D126:D131)</f>
        <v>0</v>
      </c>
      <c r="E132" s="165">
        <f t="shared" ref="E132:O132" si="17">SUM(E126:E131)</f>
        <v>0</v>
      </c>
      <c r="F132" s="165">
        <f t="shared" si="17"/>
        <v>0</v>
      </c>
      <c r="G132" s="165">
        <f t="shared" si="17"/>
        <v>0</v>
      </c>
      <c r="H132" s="165">
        <f t="shared" si="17"/>
        <v>0</v>
      </c>
      <c r="I132" s="165">
        <f t="shared" si="17"/>
        <v>0</v>
      </c>
      <c r="J132" s="165">
        <f t="shared" si="17"/>
        <v>0</v>
      </c>
      <c r="K132" s="165">
        <f t="shared" si="17"/>
        <v>0</v>
      </c>
      <c r="L132" s="165">
        <f t="shared" si="17"/>
        <v>0</v>
      </c>
      <c r="M132" s="165">
        <f t="shared" si="17"/>
        <v>0</v>
      </c>
      <c r="N132" s="165">
        <f t="shared" si="17"/>
        <v>0</v>
      </c>
      <c r="O132" s="165">
        <f t="shared" si="17"/>
        <v>0</v>
      </c>
      <c r="P132" s="165">
        <f>SUM(C132:O132)</f>
        <v>0</v>
      </c>
      <c r="Q132" s="120"/>
      <c r="R132" s="175"/>
      <c r="S132" s="175"/>
      <c r="T132" s="175"/>
      <c r="U132" s="175"/>
      <c r="V132" s="175"/>
      <c r="W132" s="175"/>
      <c r="X132" s="175"/>
      <c r="Y132" s="175"/>
      <c r="Z132" s="175"/>
      <c r="AA132" s="175"/>
      <c r="AB132" s="175"/>
      <c r="AC132" s="175"/>
      <c r="AD132" s="175"/>
      <c r="AE132" s="175"/>
      <c r="AF132" s="175"/>
      <c r="AG132" s="175"/>
      <c r="AH132" s="175"/>
      <c r="AI132" s="175"/>
      <c r="AJ132" s="175"/>
      <c r="AK132" s="175"/>
      <c r="AL132" s="175"/>
    </row>
    <row r="133" spans="1:38" ht="13.5">
      <c r="A133" s="162"/>
      <c r="B133" s="162" t="s">
        <v>337</v>
      </c>
      <c r="C133" s="170"/>
      <c r="D133" s="170"/>
      <c r="E133" s="170"/>
      <c r="F133" s="170"/>
      <c r="G133" s="170"/>
      <c r="H133" s="170"/>
      <c r="I133" s="170"/>
      <c r="J133" s="170"/>
      <c r="K133" s="171"/>
      <c r="L133" s="171"/>
      <c r="M133" s="171"/>
      <c r="N133" s="171"/>
      <c r="O133" s="171"/>
      <c r="P133" s="170"/>
      <c r="Q133" s="120"/>
      <c r="R133" s="175"/>
      <c r="S133" s="175"/>
      <c r="T133" s="175"/>
      <c r="U133" s="175"/>
      <c r="V133" s="175"/>
      <c r="W133" s="175"/>
      <c r="X133" s="175"/>
      <c r="Y133" s="175"/>
      <c r="Z133" s="175"/>
      <c r="AA133" s="175"/>
      <c r="AB133" s="175"/>
      <c r="AC133" s="175"/>
      <c r="AD133" s="175"/>
      <c r="AE133" s="175"/>
      <c r="AF133" s="175"/>
      <c r="AG133" s="175"/>
      <c r="AH133" s="175"/>
      <c r="AI133" s="175"/>
      <c r="AJ133" s="175"/>
      <c r="AK133" s="175"/>
      <c r="AL133" s="175"/>
    </row>
    <row r="134" spans="1:38" ht="13.5">
      <c r="A134" s="140" t="s">
        <v>338</v>
      </c>
      <c r="B134" s="140" t="s">
        <v>339</v>
      </c>
      <c r="C134" s="8"/>
      <c r="D134" s="8"/>
      <c r="E134" s="8"/>
      <c r="F134" s="8"/>
      <c r="G134" s="8"/>
      <c r="H134" s="8"/>
      <c r="I134" s="8"/>
      <c r="J134" s="170"/>
      <c r="K134" s="164"/>
      <c r="L134" s="164"/>
      <c r="M134" s="164"/>
      <c r="N134" s="164"/>
      <c r="O134" s="164"/>
      <c r="P134" s="165">
        <f>SUM(C134:O134)</f>
        <v>0</v>
      </c>
      <c r="Q134" s="120"/>
      <c r="R134" s="175"/>
      <c r="S134" s="175"/>
      <c r="T134" s="175"/>
      <c r="U134" s="175"/>
      <c r="V134" s="175"/>
      <c r="W134" s="175"/>
      <c r="X134" s="175"/>
      <c r="Y134" s="175"/>
      <c r="Z134" s="175"/>
      <c r="AA134" s="175"/>
      <c r="AB134" s="175"/>
      <c r="AC134" s="175"/>
      <c r="AD134" s="175"/>
      <c r="AE134" s="175"/>
      <c r="AF134" s="175"/>
      <c r="AG134" s="175"/>
      <c r="AH134" s="175"/>
      <c r="AI134" s="175"/>
      <c r="AJ134" s="175"/>
      <c r="AK134" s="175"/>
      <c r="AL134" s="175"/>
    </row>
    <row r="135" spans="1:38" ht="13.5">
      <c r="A135" s="140" t="s">
        <v>340</v>
      </c>
      <c r="B135" s="140" t="s">
        <v>341</v>
      </c>
      <c r="C135" s="8"/>
      <c r="D135" s="8"/>
      <c r="E135" s="8"/>
      <c r="F135" s="8"/>
      <c r="G135" s="8"/>
      <c r="H135" s="8"/>
      <c r="I135" s="8"/>
      <c r="J135" s="170"/>
      <c r="K135" s="164"/>
      <c r="L135" s="164"/>
      <c r="M135" s="164"/>
      <c r="N135" s="164"/>
      <c r="O135" s="164"/>
      <c r="P135" s="165">
        <f>SUM(C135:O135)</f>
        <v>0</v>
      </c>
      <c r="Q135" s="120"/>
      <c r="R135" s="175"/>
      <c r="S135" s="175"/>
      <c r="T135" s="175"/>
      <c r="U135" s="175"/>
      <c r="V135" s="175"/>
      <c r="W135" s="175"/>
      <c r="X135" s="175"/>
      <c r="Y135" s="175"/>
      <c r="Z135" s="175"/>
      <c r="AA135" s="175"/>
      <c r="AB135" s="175"/>
      <c r="AC135" s="175"/>
      <c r="AD135" s="175"/>
      <c r="AE135" s="175"/>
      <c r="AF135" s="175"/>
      <c r="AG135" s="175"/>
      <c r="AH135" s="175"/>
      <c r="AI135" s="175"/>
      <c r="AJ135" s="175"/>
      <c r="AK135" s="175"/>
      <c r="AL135" s="175"/>
    </row>
    <row r="136" spans="1:38" ht="13.5">
      <c r="A136" s="162"/>
      <c r="B136" s="162" t="s">
        <v>342</v>
      </c>
      <c r="C136" s="170"/>
      <c r="D136" s="170"/>
      <c r="E136" s="170"/>
      <c r="F136" s="170"/>
      <c r="G136" s="170"/>
      <c r="H136" s="170"/>
      <c r="I136" s="170"/>
      <c r="J136" s="170"/>
      <c r="K136" s="171"/>
      <c r="L136" s="171"/>
      <c r="M136" s="171"/>
      <c r="N136" s="171"/>
      <c r="O136" s="171"/>
      <c r="P136" s="170"/>
      <c r="Q136" s="120"/>
      <c r="R136" s="175"/>
      <c r="S136" s="175"/>
      <c r="T136" s="175"/>
      <c r="U136" s="175"/>
      <c r="V136" s="175"/>
      <c r="W136" s="175"/>
      <c r="X136" s="175"/>
      <c r="Y136" s="175"/>
      <c r="Z136" s="175"/>
      <c r="AA136" s="175"/>
      <c r="AB136" s="175"/>
      <c r="AC136" s="175"/>
      <c r="AD136" s="175"/>
      <c r="AE136" s="175"/>
      <c r="AF136" s="175"/>
      <c r="AG136" s="175"/>
      <c r="AH136" s="175"/>
      <c r="AI136" s="175"/>
      <c r="AJ136" s="175"/>
      <c r="AK136" s="175"/>
      <c r="AL136" s="175"/>
    </row>
    <row r="137" spans="1:38" ht="13.5">
      <c r="A137" s="140" t="s">
        <v>343</v>
      </c>
      <c r="B137" s="140" t="s">
        <v>344</v>
      </c>
      <c r="C137" s="8"/>
      <c r="D137" s="8"/>
      <c r="E137" s="8"/>
      <c r="F137" s="8"/>
      <c r="G137" s="8"/>
      <c r="H137" s="8"/>
      <c r="I137" s="8"/>
      <c r="J137" s="170"/>
      <c r="K137" s="164"/>
      <c r="L137" s="164"/>
      <c r="M137" s="164"/>
      <c r="N137" s="164"/>
      <c r="O137" s="164"/>
      <c r="P137" s="165">
        <f>SUM(C137:O137)</f>
        <v>0</v>
      </c>
      <c r="Q137" s="120"/>
      <c r="R137" s="175"/>
      <c r="S137" s="175"/>
      <c r="T137" s="175"/>
      <c r="U137" s="175"/>
      <c r="V137" s="175"/>
      <c r="W137" s="175"/>
      <c r="X137" s="175"/>
      <c r="Y137" s="175"/>
      <c r="Z137" s="175"/>
      <c r="AA137" s="175"/>
      <c r="AB137" s="175"/>
      <c r="AC137" s="175"/>
      <c r="AD137" s="175"/>
      <c r="AE137" s="175"/>
      <c r="AF137" s="175"/>
      <c r="AG137" s="175"/>
      <c r="AH137" s="175"/>
      <c r="AI137" s="175"/>
      <c r="AJ137" s="175"/>
      <c r="AK137" s="175"/>
      <c r="AL137" s="175"/>
    </row>
    <row r="138" spans="1:38" ht="13.5">
      <c r="A138" s="140" t="s">
        <v>345</v>
      </c>
      <c r="B138" s="140" t="s">
        <v>346</v>
      </c>
      <c r="C138" s="8"/>
      <c r="D138" s="8"/>
      <c r="E138" s="8"/>
      <c r="F138" s="8"/>
      <c r="G138" s="8"/>
      <c r="H138" s="8"/>
      <c r="I138" s="8"/>
      <c r="J138" s="170"/>
      <c r="K138" s="164"/>
      <c r="L138" s="164"/>
      <c r="M138" s="164"/>
      <c r="N138" s="164"/>
      <c r="O138" s="164"/>
      <c r="P138" s="165">
        <f>SUM(C138:O138)</f>
        <v>0</v>
      </c>
      <c r="Q138" s="120"/>
      <c r="R138" s="175"/>
      <c r="S138" s="175"/>
      <c r="T138" s="175"/>
      <c r="U138" s="175"/>
      <c r="V138" s="175"/>
      <c r="W138" s="175"/>
      <c r="X138" s="175"/>
      <c r="Y138" s="175"/>
      <c r="Z138" s="175"/>
      <c r="AA138" s="175"/>
      <c r="AB138" s="175"/>
      <c r="AC138" s="175"/>
      <c r="AD138" s="175"/>
      <c r="AE138" s="175"/>
      <c r="AF138" s="175"/>
      <c r="AG138" s="175"/>
      <c r="AH138" s="175"/>
      <c r="AI138" s="175"/>
      <c r="AJ138" s="175"/>
      <c r="AK138" s="175"/>
      <c r="AL138" s="175"/>
    </row>
    <row r="139" spans="1:38" ht="13.5">
      <c r="A139" s="162"/>
      <c r="B139" s="162" t="s">
        <v>347</v>
      </c>
      <c r="C139" s="176"/>
      <c r="D139" s="170"/>
      <c r="E139" s="170"/>
      <c r="F139" s="170"/>
      <c r="G139" s="170"/>
      <c r="H139" s="170"/>
      <c r="I139" s="170"/>
      <c r="J139" s="170"/>
      <c r="K139" s="171"/>
      <c r="L139" s="171"/>
      <c r="M139" s="171"/>
      <c r="N139" s="171"/>
      <c r="O139" s="171"/>
      <c r="P139" s="176"/>
      <c r="Q139" s="120"/>
      <c r="R139" s="175"/>
      <c r="S139" s="175"/>
      <c r="T139" s="175"/>
      <c r="U139" s="175"/>
      <c r="V139" s="175"/>
      <c r="W139" s="175"/>
      <c r="X139" s="175"/>
      <c r="Y139" s="175"/>
      <c r="Z139" s="175"/>
      <c r="AA139" s="175"/>
      <c r="AB139" s="175"/>
      <c r="AC139" s="175"/>
      <c r="AD139" s="175"/>
      <c r="AE139" s="175"/>
      <c r="AF139" s="175"/>
      <c r="AG139" s="175"/>
      <c r="AH139" s="175"/>
      <c r="AI139" s="175"/>
      <c r="AJ139" s="175"/>
      <c r="AK139" s="175"/>
      <c r="AL139" s="175"/>
    </row>
    <row r="140" spans="1:38" ht="13.5">
      <c r="A140" s="140" t="s">
        <v>348</v>
      </c>
      <c r="B140" s="140" t="s">
        <v>349</v>
      </c>
      <c r="C140" s="8"/>
      <c r="D140" s="8"/>
      <c r="E140" s="8"/>
      <c r="F140" s="8"/>
      <c r="G140" s="8"/>
      <c r="H140" s="8"/>
      <c r="I140" s="8"/>
      <c r="J140" s="170"/>
      <c r="K140" s="164"/>
      <c r="L140" s="164"/>
      <c r="M140" s="164"/>
      <c r="N140" s="164"/>
      <c r="O140" s="164"/>
      <c r="P140" s="165">
        <f t="shared" ref="P140:P156" si="18">SUM(C140:O140)</f>
        <v>0</v>
      </c>
      <c r="Q140" s="120"/>
      <c r="R140" s="175"/>
      <c r="S140" s="175"/>
      <c r="T140" s="175"/>
      <c r="U140" s="175"/>
      <c r="V140" s="175"/>
      <c r="W140" s="175"/>
      <c r="X140" s="175"/>
      <c r="Y140" s="175"/>
      <c r="Z140" s="175"/>
      <c r="AA140" s="175"/>
      <c r="AB140" s="175"/>
      <c r="AC140" s="175"/>
      <c r="AD140" s="175"/>
      <c r="AE140" s="175"/>
      <c r="AF140" s="175"/>
      <c r="AG140" s="175"/>
      <c r="AH140" s="175"/>
      <c r="AI140" s="175"/>
      <c r="AJ140" s="175"/>
      <c r="AK140" s="175"/>
      <c r="AL140" s="175"/>
    </row>
    <row r="141" spans="1:38" ht="13.5">
      <c r="A141" s="140" t="s">
        <v>350</v>
      </c>
      <c r="B141" s="140" t="s">
        <v>351</v>
      </c>
      <c r="C141" s="8"/>
      <c r="D141" s="8"/>
      <c r="E141" s="8"/>
      <c r="F141" s="8"/>
      <c r="G141" s="8"/>
      <c r="H141" s="8"/>
      <c r="I141" s="8"/>
      <c r="J141" s="170"/>
      <c r="K141" s="164"/>
      <c r="L141" s="164"/>
      <c r="M141" s="164"/>
      <c r="N141" s="164"/>
      <c r="O141" s="164"/>
      <c r="P141" s="165">
        <f t="shared" si="18"/>
        <v>0</v>
      </c>
      <c r="Q141" s="120"/>
      <c r="R141" s="175"/>
      <c r="S141" s="175"/>
      <c r="T141" s="175"/>
      <c r="U141" s="175"/>
      <c r="V141" s="175"/>
      <c r="W141" s="175"/>
      <c r="X141" s="175"/>
      <c r="Y141" s="175"/>
      <c r="Z141" s="175"/>
      <c r="AA141" s="175"/>
      <c r="AB141" s="175"/>
      <c r="AC141" s="175"/>
      <c r="AD141" s="175"/>
      <c r="AE141" s="175"/>
      <c r="AF141" s="175"/>
      <c r="AG141" s="175"/>
      <c r="AH141" s="175"/>
      <c r="AI141" s="175"/>
      <c r="AJ141" s="175"/>
      <c r="AK141" s="175"/>
      <c r="AL141" s="175"/>
    </row>
    <row r="142" spans="1:38" ht="13.5">
      <c r="A142" s="140" t="s">
        <v>352</v>
      </c>
      <c r="B142" s="140" t="s">
        <v>353</v>
      </c>
      <c r="C142" s="8"/>
      <c r="D142" s="8"/>
      <c r="E142" s="8"/>
      <c r="F142" s="8"/>
      <c r="G142" s="8"/>
      <c r="H142" s="8"/>
      <c r="I142" s="8"/>
      <c r="J142" s="170"/>
      <c r="K142" s="164"/>
      <c r="L142" s="164"/>
      <c r="M142" s="164"/>
      <c r="N142" s="164"/>
      <c r="O142" s="164"/>
      <c r="P142" s="165">
        <f t="shared" si="18"/>
        <v>0</v>
      </c>
      <c r="Q142" s="120"/>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row>
    <row r="143" spans="1:38" ht="13.5">
      <c r="A143" s="140" t="s">
        <v>354</v>
      </c>
      <c r="B143" s="140" t="s">
        <v>355</v>
      </c>
      <c r="C143" s="8"/>
      <c r="D143" s="8"/>
      <c r="E143" s="8"/>
      <c r="F143" s="8"/>
      <c r="G143" s="8"/>
      <c r="H143" s="8"/>
      <c r="I143" s="8"/>
      <c r="J143" s="170"/>
      <c r="K143" s="164"/>
      <c r="L143" s="164"/>
      <c r="M143" s="164"/>
      <c r="N143" s="164"/>
      <c r="O143" s="164"/>
      <c r="P143" s="165">
        <f t="shared" si="18"/>
        <v>0</v>
      </c>
      <c r="Q143" s="120"/>
      <c r="R143" s="175"/>
      <c r="S143" s="175"/>
      <c r="T143" s="175"/>
      <c r="U143" s="175"/>
      <c r="V143" s="175"/>
      <c r="W143" s="175"/>
      <c r="X143" s="175"/>
      <c r="Y143" s="175"/>
      <c r="Z143" s="175"/>
      <c r="AA143" s="175"/>
      <c r="AB143" s="175"/>
      <c r="AC143" s="175"/>
      <c r="AD143" s="175"/>
      <c r="AE143" s="175"/>
      <c r="AF143" s="175"/>
      <c r="AG143" s="175"/>
      <c r="AH143" s="175"/>
      <c r="AI143" s="175"/>
      <c r="AJ143" s="175"/>
      <c r="AK143" s="175"/>
      <c r="AL143" s="175"/>
    </row>
    <row r="144" spans="1:38" ht="13.5">
      <c r="A144" s="140" t="s">
        <v>356</v>
      </c>
      <c r="B144" s="140" t="s">
        <v>357</v>
      </c>
      <c r="C144" s="8"/>
      <c r="D144" s="8"/>
      <c r="E144" s="8"/>
      <c r="F144" s="8"/>
      <c r="G144" s="8"/>
      <c r="H144" s="8"/>
      <c r="I144" s="8"/>
      <c r="J144" s="170"/>
      <c r="K144" s="164"/>
      <c r="L144" s="164"/>
      <c r="M144" s="164"/>
      <c r="N144" s="164"/>
      <c r="O144" s="164"/>
      <c r="P144" s="165">
        <f t="shared" si="18"/>
        <v>0</v>
      </c>
      <c r="Q144" s="120"/>
      <c r="R144" s="175"/>
      <c r="S144" s="175"/>
      <c r="T144" s="175"/>
      <c r="U144" s="175"/>
      <c r="V144" s="175"/>
      <c r="W144" s="175"/>
      <c r="X144" s="175"/>
      <c r="Y144" s="175"/>
      <c r="Z144" s="175"/>
      <c r="AA144" s="175"/>
      <c r="AB144" s="175"/>
      <c r="AC144" s="175"/>
      <c r="AD144" s="175"/>
      <c r="AE144" s="175"/>
      <c r="AF144" s="175"/>
      <c r="AG144" s="175"/>
      <c r="AH144" s="175"/>
      <c r="AI144" s="175"/>
      <c r="AJ144" s="175"/>
      <c r="AK144" s="175"/>
      <c r="AL144" s="175"/>
    </row>
    <row r="145" spans="1:38" ht="13.5">
      <c r="A145" s="140" t="s">
        <v>469</v>
      </c>
      <c r="B145" s="140" t="s">
        <v>468</v>
      </c>
      <c r="C145" s="176"/>
      <c r="D145" s="170"/>
      <c r="E145" s="170"/>
      <c r="F145" s="170"/>
      <c r="G145" s="170"/>
      <c r="H145" s="170"/>
      <c r="I145" s="170"/>
      <c r="J145" s="170"/>
      <c r="K145" s="164"/>
      <c r="L145" s="164"/>
      <c r="M145" s="164"/>
      <c r="N145" s="164"/>
      <c r="O145" s="9"/>
      <c r="P145" s="165">
        <f t="shared" si="18"/>
        <v>0</v>
      </c>
      <c r="Q145" s="120"/>
      <c r="R145" s="175"/>
      <c r="S145" s="175"/>
      <c r="T145" s="175"/>
      <c r="U145" s="175"/>
      <c r="V145" s="175"/>
      <c r="W145" s="175"/>
      <c r="X145" s="175"/>
      <c r="Y145" s="175"/>
      <c r="Z145" s="175"/>
      <c r="AA145" s="175"/>
      <c r="AB145" s="175"/>
      <c r="AC145" s="175"/>
      <c r="AD145" s="175"/>
      <c r="AE145" s="175"/>
      <c r="AF145" s="175"/>
      <c r="AG145" s="175"/>
      <c r="AH145" s="175"/>
      <c r="AI145" s="175"/>
      <c r="AJ145" s="175"/>
      <c r="AK145" s="175"/>
      <c r="AL145" s="175"/>
    </row>
    <row r="146" spans="1:38" ht="13.5">
      <c r="A146" s="140" t="s">
        <v>470</v>
      </c>
      <c r="B146" s="140" t="s">
        <v>471</v>
      </c>
      <c r="C146" s="176"/>
      <c r="D146" s="170"/>
      <c r="E146" s="170"/>
      <c r="F146" s="170"/>
      <c r="G146" s="170"/>
      <c r="H146" s="170"/>
      <c r="I146" s="170"/>
      <c r="J146" s="170"/>
      <c r="K146" s="164"/>
      <c r="L146" s="164"/>
      <c r="M146" s="164"/>
      <c r="N146" s="164"/>
      <c r="O146" s="9"/>
      <c r="P146" s="165">
        <f t="shared" si="18"/>
        <v>0</v>
      </c>
      <c r="Q146" s="120"/>
      <c r="R146" s="175"/>
      <c r="S146" s="175"/>
      <c r="T146" s="175"/>
      <c r="U146" s="175"/>
      <c r="V146" s="175"/>
      <c r="W146" s="175"/>
      <c r="X146" s="175"/>
      <c r="Y146" s="175"/>
      <c r="Z146" s="175"/>
      <c r="AA146" s="175"/>
      <c r="AB146" s="175"/>
      <c r="AC146" s="175"/>
      <c r="AD146" s="175"/>
      <c r="AE146" s="175"/>
      <c r="AF146" s="175"/>
      <c r="AG146" s="175"/>
      <c r="AH146" s="175"/>
      <c r="AI146" s="175"/>
      <c r="AJ146" s="175"/>
      <c r="AK146" s="175"/>
      <c r="AL146" s="175"/>
    </row>
    <row r="147" spans="1:38" ht="13.5">
      <c r="A147" s="140" t="s">
        <v>358</v>
      </c>
      <c r="B147" s="140" t="s">
        <v>359</v>
      </c>
      <c r="C147" s="8"/>
      <c r="D147" s="8"/>
      <c r="E147" s="8"/>
      <c r="F147" s="8"/>
      <c r="G147" s="8"/>
      <c r="H147" s="8"/>
      <c r="I147" s="8"/>
      <c r="J147" s="170"/>
      <c r="K147" s="164"/>
      <c r="L147" s="164"/>
      <c r="M147" s="164"/>
      <c r="N147" s="164"/>
      <c r="O147" s="164"/>
      <c r="P147" s="165">
        <f t="shared" si="18"/>
        <v>0</v>
      </c>
      <c r="Q147" s="120"/>
      <c r="R147" s="175"/>
      <c r="S147" s="175"/>
      <c r="T147" s="175"/>
      <c r="U147" s="175"/>
      <c r="V147" s="175"/>
      <c r="W147" s="175"/>
      <c r="X147" s="175"/>
      <c r="Y147" s="175"/>
      <c r="Z147" s="175"/>
      <c r="AA147" s="175"/>
      <c r="AB147" s="175"/>
      <c r="AC147" s="175"/>
      <c r="AD147" s="175"/>
      <c r="AE147" s="175"/>
      <c r="AF147" s="175"/>
      <c r="AG147" s="175"/>
      <c r="AH147" s="175"/>
      <c r="AI147" s="175"/>
      <c r="AJ147" s="175"/>
      <c r="AK147" s="175"/>
      <c r="AL147" s="175"/>
    </row>
    <row r="148" spans="1:38" ht="13.5">
      <c r="A148" s="140" t="s">
        <v>360</v>
      </c>
      <c r="B148" s="140" t="s">
        <v>361</v>
      </c>
      <c r="C148" s="8"/>
      <c r="D148" s="8"/>
      <c r="E148" s="8"/>
      <c r="F148" s="8"/>
      <c r="G148" s="8"/>
      <c r="H148" s="8"/>
      <c r="I148" s="8"/>
      <c r="J148" s="170"/>
      <c r="K148" s="164"/>
      <c r="L148" s="9"/>
      <c r="M148" s="164"/>
      <c r="N148" s="164"/>
      <c r="O148" s="164"/>
      <c r="P148" s="165">
        <f t="shared" si="18"/>
        <v>0</v>
      </c>
      <c r="Q148" s="120"/>
      <c r="R148" s="175"/>
      <c r="S148" s="175"/>
      <c r="T148" s="175"/>
      <c r="U148" s="175"/>
      <c r="V148" s="175"/>
      <c r="W148" s="175"/>
      <c r="X148" s="175"/>
      <c r="Y148" s="175"/>
      <c r="Z148" s="175"/>
      <c r="AA148" s="175"/>
      <c r="AB148" s="175"/>
      <c r="AC148" s="175"/>
      <c r="AD148" s="175"/>
      <c r="AE148" s="175"/>
      <c r="AF148" s="175"/>
      <c r="AG148" s="175"/>
      <c r="AH148" s="175"/>
      <c r="AI148" s="175"/>
      <c r="AJ148" s="175"/>
      <c r="AK148" s="175"/>
      <c r="AL148" s="175"/>
    </row>
    <row r="149" spans="1:38" ht="13.5">
      <c r="A149" s="140" t="s">
        <v>136</v>
      </c>
      <c r="B149" s="140" t="s">
        <v>137</v>
      </c>
      <c r="C149" s="163"/>
      <c r="D149" s="163"/>
      <c r="E149" s="163"/>
      <c r="F149" s="163"/>
      <c r="G149" s="163"/>
      <c r="H149" s="163"/>
      <c r="I149" s="163"/>
      <c r="J149" s="170"/>
      <c r="K149" s="164"/>
      <c r="L149" s="164"/>
      <c r="M149" s="9"/>
      <c r="N149" s="164"/>
      <c r="O149" s="164"/>
      <c r="P149" s="165">
        <f t="shared" si="18"/>
        <v>0</v>
      </c>
      <c r="Q149" s="120"/>
      <c r="R149" s="175"/>
      <c r="S149" s="175"/>
      <c r="T149" s="175"/>
      <c r="U149" s="175"/>
      <c r="V149" s="175"/>
      <c r="W149" s="175"/>
      <c r="X149" s="175"/>
      <c r="Y149" s="175"/>
      <c r="Z149" s="175"/>
      <c r="AA149" s="175"/>
      <c r="AB149" s="175"/>
      <c r="AC149" s="175"/>
      <c r="AD149" s="175"/>
      <c r="AE149" s="175"/>
      <c r="AF149" s="175"/>
      <c r="AG149" s="175"/>
      <c r="AH149" s="175"/>
      <c r="AI149" s="175"/>
      <c r="AJ149" s="175"/>
      <c r="AK149" s="175"/>
      <c r="AL149" s="175"/>
    </row>
    <row r="150" spans="1:38" ht="13.5">
      <c r="A150" s="140" t="s">
        <v>136</v>
      </c>
      <c r="B150" s="140" t="s">
        <v>504</v>
      </c>
      <c r="C150" s="163"/>
      <c r="D150" s="163"/>
      <c r="E150" s="163"/>
      <c r="F150" s="163"/>
      <c r="G150" s="163"/>
      <c r="H150" s="163"/>
      <c r="I150" s="163"/>
      <c r="J150" s="170"/>
      <c r="K150" s="164"/>
      <c r="L150" s="164"/>
      <c r="M150" s="164"/>
      <c r="N150" s="9"/>
      <c r="O150" s="164"/>
      <c r="P150" s="165">
        <f t="shared" si="18"/>
        <v>0</v>
      </c>
      <c r="Q150" s="120"/>
      <c r="R150" s="175"/>
      <c r="S150" s="175"/>
      <c r="T150" s="175"/>
      <c r="U150" s="175"/>
      <c r="V150" s="175"/>
      <c r="W150" s="175"/>
      <c r="X150" s="175"/>
      <c r="Y150" s="175"/>
      <c r="Z150" s="175"/>
      <c r="AA150" s="175"/>
      <c r="AB150" s="175"/>
      <c r="AC150" s="175"/>
      <c r="AD150" s="175"/>
      <c r="AE150" s="175"/>
      <c r="AF150" s="175"/>
      <c r="AG150" s="175"/>
      <c r="AH150" s="175"/>
      <c r="AI150" s="175"/>
      <c r="AJ150" s="175"/>
      <c r="AK150" s="175"/>
      <c r="AL150" s="175"/>
    </row>
    <row r="151" spans="1:38" ht="13.5">
      <c r="A151" s="140" t="s">
        <v>362</v>
      </c>
      <c r="B151" s="140" t="s">
        <v>363</v>
      </c>
      <c r="C151" s="8"/>
      <c r="D151" s="8"/>
      <c r="E151" s="8"/>
      <c r="F151" s="8"/>
      <c r="G151" s="8"/>
      <c r="H151" s="8"/>
      <c r="I151" s="8"/>
      <c r="J151" s="170"/>
      <c r="K151" s="164"/>
      <c r="L151" s="164"/>
      <c r="M151" s="164"/>
      <c r="N151" s="164"/>
      <c r="O151" s="164"/>
      <c r="P151" s="165">
        <f t="shared" si="18"/>
        <v>0</v>
      </c>
      <c r="Q151" s="120"/>
      <c r="R151" s="175"/>
      <c r="S151" s="175"/>
      <c r="T151" s="175"/>
      <c r="U151" s="175"/>
      <c r="V151" s="175"/>
      <c r="W151" s="175"/>
      <c r="X151" s="175"/>
      <c r="Y151" s="175"/>
      <c r="Z151" s="175"/>
      <c r="AA151" s="175"/>
      <c r="AB151" s="175"/>
      <c r="AC151" s="175"/>
      <c r="AD151" s="175"/>
      <c r="AE151" s="175"/>
      <c r="AF151" s="175"/>
      <c r="AG151" s="175"/>
      <c r="AH151" s="175"/>
      <c r="AI151" s="175"/>
      <c r="AJ151" s="175"/>
      <c r="AK151" s="175"/>
      <c r="AL151" s="175"/>
    </row>
    <row r="152" spans="1:38" ht="13.5">
      <c r="A152" s="140" t="s">
        <v>364</v>
      </c>
      <c r="B152" s="140" t="s">
        <v>365</v>
      </c>
      <c r="C152" s="8"/>
      <c r="D152" s="8"/>
      <c r="E152" s="8"/>
      <c r="F152" s="8"/>
      <c r="G152" s="8"/>
      <c r="H152" s="8"/>
      <c r="I152" s="8"/>
      <c r="J152" s="170"/>
      <c r="K152" s="164"/>
      <c r="L152" s="164"/>
      <c r="M152" s="164"/>
      <c r="N152" s="164"/>
      <c r="O152" s="164"/>
      <c r="P152" s="165">
        <f t="shared" si="18"/>
        <v>0</v>
      </c>
      <c r="Q152" s="120"/>
      <c r="R152" s="175"/>
      <c r="S152" s="175"/>
      <c r="T152" s="175"/>
      <c r="U152" s="175"/>
      <c r="V152" s="175"/>
      <c r="W152" s="175"/>
      <c r="X152" s="175"/>
      <c r="Y152" s="175"/>
      <c r="Z152" s="175"/>
      <c r="AA152" s="175"/>
      <c r="AB152" s="175"/>
      <c r="AC152" s="175"/>
      <c r="AD152" s="175"/>
      <c r="AE152" s="175"/>
      <c r="AF152" s="175"/>
      <c r="AG152" s="175"/>
      <c r="AH152" s="175"/>
      <c r="AI152" s="175"/>
      <c r="AJ152" s="175"/>
      <c r="AK152" s="175"/>
      <c r="AL152" s="175"/>
    </row>
    <row r="153" spans="1:38" ht="13.5">
      <c r="A153" s="140" t="s">
        <v>366</v>
      </c>
      <c r="B153" s="140" t="s">
        <v>367</v>
      </c>
      <c r="C153" s="8"/>
      <c r="D153" s="8"/>
      <c r="E153" s="8"/>
      <c r="F153" s="8"/>
      <c r="G153" s="8"/>
      <c r="H153" s="8"/>
      <c r="I153" s="8"/>
      <c r="J153" s="170"/>
      <c r="K153" s="164"/>
      <c r="L153" s="164"/>
      <c r="M153" s="164"/>
      <c r="N153" s="164"/>
      <c r="O153" s="164"/>
      <c r="P153" s="165">
        <f t="shared" si="18"/>
        <v>0</v>
      </c>
      <c r="Q153" s="120"/>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row>
    <row r="154" spans="1:38" ht="13.5">
      <c r="A154" s="140" t="s">
        <v>368</v>
      </c>
      <c r="B154" s="140" t="s">
        <v>185</v>
      </c>
      <c r="C154" s="8"/>
      <c r="D154" s="8"/>
      <c r="E154" s="8"/>
      <c r="F154" s="8"/>
      <c r="G154" s="8"/>
      <c r="H154" s="8"/>
      <c r="I154" s="8"/>
      <c r="J154" s="170"/>
      <c r="K154" s="164"/>
      <c r="L154" s="9"/>
      <c r="M154" s="164"/>
      <c r="N154" s="164"/>
      <c r="O154" s="164"/>
      <c r="P154" s="165">
        <f t="shared" si="18"/>
        <v>0</v>
      </c>
      <c r="Q154" s="120"/>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row>
    <row r="155" spans="1:38" ht="13.5">
      <c r="A155" s="140" t="s">
        <v>369</v>
      </c>
      <c r="B155" s="140" t="s">
        <v>370</v>
      </c>
      <c r="C155" s="177"/>
      <c r="D155" s="163"/>
      <c r="E155" s="163"/>
      <c r="F155" s="163"/>
      <c r="G155" s="163"/>
      <c r="H155" s="163"/>
      <c r="I155" s="163"/>
      <c r="J155" s="163"/>
      <c r="K155" s="9"/>
      <c r="L155" s="164"/>
      <c r="M155" s="164"/>
      <c r="N155" s="164"/>
      <c r="O155" s="164"/>
      <c r="P155" s="165">
        <f t="shared" si="18"/>
        <v>0</v>
      </c>
      <c r="Q155" s="120"/>
      <c r="R155" s="175"/>
      <c r="S155" s="175"/>
      <c r="T155" s="175"/>
      <c r="U155" s="175"/>
      <c r="V155" s="175"/>
      <c r="W155" s="175"/>
      <c r="X155" s="175"/>
      <c r="Y155" s="175"/>
      <c r="Z155" s="175"/>
      <c r="AA155" s="175"/>
      <c r="AB155" s="175"/>
      <c r="AC155" s="175"/>
      <c r="AD155" s="175"/>
      <c r="AE155" s="175"/>
      <c r="AF155" s="175"/>
      <c r="AG155" s="175"/>
      <c r="AH155" s="175"/>
      <c r="AI155" s="175"/>
      <c r="AJ155" s="175"/>
      <c r="AK155" s="175"/>
      <c r="AL155" s="175"/>
    </row>
    <row r="156" spans="1:38" ht="13.5">
      <c r="A156" s="169"/>
      <c r="B156" s="169" t="s">
        <v>507</v>
      </c>
      <c r="C156" s="165">
        <f t="shared" ref="C156:O156" si="19">SUM(C140:C155)</f>
        <v>0</v>
      </c>
      <c r="D156" s="165">
        <f t="shared" si="19"/>
        <v>0</v>
      </c>
      <c r="E156" s="165">
        <f t="shared" si="19"/>
        <v>0</v>
      </c>
      <c r="F156" s="165">
        <f t="shared" si="19"/>
        <v>0</v>
      </c>
      <c r="G156" s="165">
        <f t="shared" si="19"/>
        <v>0</v>
      </c>
      <c r="H156" s="165">
        <f t="shared" si="19"/>
        <v>0</v>
      </c>
      <c r="I156" s="165">
        <f t="shared" si="19"/>
        <v>0</v>
      </c>
      <c r="J156" s="165">
        <f t="shared" si="19"/>
        <v>0</v>
      </c>
      <c r="K156" s="165">
        <f t="shared" si="19"/>
        <v>0</v>
      </c>
      <c r="L156" s="165">
        <f t="shared" si="19"/>
        <v>0</v>
      </c>
      <c r="M156" s="165">
        <f t="shared" si="19"/>
        <v>0</v>
      </c>
      <c r="N156" s="165">
        <f t="shared" si="19"/>
        <v>0</v>
      </c>
      <c r="O156" s="165">
        <f t="shared" si="19"/>
        <v>0</v>
      </c>
      <c r="P156" s="165">
        <f t="shared" si="18"/>
        <v>0</v>
      </c>
      <c r="Q156" s="120"/>
      <c r="R156" s="175"/>
      <c r="S156" s="175"/>
      <c r="T156" s="175"/>
      <c r="U156" s="175"/>
      <c r="V156" s="175"/>
      <c r="W156" s="175"/>
      <c r="X156" s="175"/>
      <c r="Y156" s="175"/>
      <c r="Z156" s="175"/>
      <c r="AA156" s="175"/>
      <c r="AB156" s="175"/>
      <c r="AC156" s="175"/>
      <c r="AD156" s="175"/>
      <c r="AE156" s="175"/>
      <c r="AF156" s="175"/>
      <c r="AG156" s="175"/>
      <c r="AH156" s="175"/>
      <c r="AI156" s="175"/>
      <c r="AJ156" s="175"/>
      <c r="AK156" s="175"/>
      <c r="AL156" s="175"/>
    </row>
    <row r="157" spans="1:38" ht="13.5">
      <c r="A157" s="162"/>
      <c r="B157" s="162" t="s">
        <v>371</v>
      </c>
      <c r="C157" s="176"/>
      <c r="D157" s="170"/>
      <c r="E157" s="170"/>
      <c r="F157" s="170"/>
      <c r="G157" s="170"/>
      <c r="H157" s="170"/>
      <c r="I157" s="170"/>
      <c r="J157" s="170"/>
      <c r="K157" s="171"/>
      <c r="L157" s="171"/>
      <c r="M157" s="171"/>
      <c r="N157" s="171"/>
      <c r="O157" s="171"/>
      <c r="P157" s="176"/>
      <c r="Q157" s="120"/>
      <c r="R157" s="175"/>
      <c r="S157" s="175"/>
      <c r="T157" s="175"/>
      <c r="U157" s="175"/>
      <c r="V157" s="175"/>
      <c r="W157" s="175"/>
      <c r="X157" s="175"/>
      <c r="Y157" s="175"/>
      <c r="Z157" s="175"/>
      <c r="AA157" s="175"/>
      <c r="AB157" s="175"/>
      <c r="AC157" s="175"/>
      <c r="AD157" s="175"/>
      <c r="AE157" s="175"/>
      <c r="AF157" s="175"/>
      <c r="AG157" s="175"/>
      <c r="AH157" s="175"/>
      <c r="AI157" s="175"/>
      <c r="AJ157" s="175"/>
      <c r="AK157" s="175"/>
      <c r="AL157" s="175"/>
    </row>
    <row r="158" spans="1:38" ht="13.5">
      <c r="A158" s="140" t="s">
        <v>372</v>
      </c>
      <c r="B158" s="140" t="s">
        <v>373</v>
      </c>
      <c r="C158" s="8"/>
      <c r="D158" s="8"/>
      <c r="E158" s="8"/>
      <c r="F158" s="8"/>
      <c r="G158" s="8"/>
      <c r="H158" s="8"/>
      <c r="I158" s="8"/>
      <c r="J158" s="170"/>
      <c r="K158" s="164"/>
      <c r="L158" s="164"/>
      <c r="M158" s="164"/>
      <c r="N158" s="164"/>
      <c r="O158" s="164"/>
      <c r="P158" s="165">
        <f>SUM(C158:O158)</f>
        <v>0</v>
      </c>
      <c r="Q158" s="120"/>
      <c r="R158" s="175"/>
      <c r="S158" s="175"/>
      <c r="T158" s="175"/>
      <c r="U158" s="175"/>
      <c r="V158" s="175"/>
      <c r="W158" s="175"/>
      <c r="X158" s="175"/>
      <c r="Y158" s="175"/>
      <c r="Z158" s="175"/>
      <c r="AA158" s="175"/>
      <c r="AB158" s="175"/>
      <c r="AC158" s="175"/>
      <c r="AD158" s="175"/>
      <c r="AE158" s="175"/>
      <c r="AF158" s="175"/>
      <c r="AG158" s="175"/>
      <c r="AH158" s="175"/>
      <c r="AI158" s="175"/>
      <c r="AJ158" s="175"/>
      <c r="AK158" s="175"/>
      <c r="AL158" s="175"/>
    </row>
    <row r="159" spans="1:38" ht="13.5">
      <c r="A159" s="140" t="s">
        <v>374</v>
      </c>
      <c r="B159" s="140" t="s">
        <v>375</v>
      </c>
      <c r="C159" s="8"/>
      <c r="D159" s="8"/>
      <c r="E159" s="8"/>
      <c r="F159" s="8"/>
      <c r="G159" s="8"/>
      <c r="H159" s="8"/>
      <c r="I159" s="8"/>
      <c r="J159" s="170"/>
      <c r="K159" s="164"/>
      <c r="L159" s="164"/>
      <c r="M159" s="164"/>
      <c r="N159" s="164"/>
      <c r="O159" s="164"/>
      <c r="P159" s="165">
        <f>SUM(C159:O159)</f>
        <v>0</v>
      </c>
      <c r="Q159" s="120"/>
      <c r="R159" s="175"/>
      <c r="S159" s="175"/>
      <c r="T159" s="175"/>
      <c r="U159" s="175"/>
      <c r="V159" s="175"/>
      <c r="W159" s="175"/>
      <c r="X159" s="175"/>
      <c r="Y159" s="175"/>
      <c r="Z159" s="175"/>
      <c r="AA159" s="175"/>
      <c r="AB159" s="175"/>
      <c r="AC159" s="175"/>
      <c r="AD159" s="175"/>
      <c r="AE159" s="175"/>
      <c r="AF159" s="175"/>
      <c r="AG159" s="175"/>
      <c r="AH159" s="175"/>
      <c r="AI159" s="175"/>
      <c r="AJ159" s="175"/>
      <c r="AK159" s="175"/>
      <c r="AL159" s="175"/>
    </row>
    <row r="160" spans="1:38" ht="13.5">
      <c r="A160" s="140" t="s">
        <v>376</v>
      </c>
      <c r="B160" s="140" t="s">
        <v>377</v>
      </c>
      <c r="C160" s="8"/>
      <c r="D160" s="8"/>
      <c r="E160" s="8"/>
      <c r="F160" s="8"/>
      <c r="G160" s="8"/>
      <c r="H160" s="8"/>
      <c r="I160" s="8"/>
      <c r="J160" s="170"/>
      <c r="K160" s="164"/>
      <c r="L160" s="164"/>
      <c r="M160" s="164"/>
      <c r="N160" s="164"/>
      <c r="O160" s="164"/>
      <c r="P160" s="165">
        <f>SUM(C160:O160)</f>
        <v>0</v>
      </c>
      <c r="Q160" s="120"/>
      <c r="R160" s="175"/>
      <c r="S160" s="175"/>
      <c r="T160" s="175"/>
      <c r="U160" s="175"/>
      <c r="V160" s="175"/>
      <c r="W160" s="175"/>
      <c r="X160" s="175"/>
      <c r="Y160" s="175"/>
      <c r="Z160" s="175"/>
      <c r="AA160" s="175"/>
      <c r="AB160" s="175"/>
      <c r="AC160" s="175"/>
      <c r="AD160" s="175"/>
      <c r="AE160" s="175"/>
      <c r="AF160" s="175"/>
      <c r="AG160" s="175"/>
      <c r="AH160" s="175"/>
      <c r="AI160" s="175"/>
      <c r="AJ160" s="175"/>
      <c r="AK160" s="175"/>
      <c r="AL160" s="175"/>
    </row>
    <row r="161" spans="1:38" ht="13.5">
      <c r="A161" s="140" t="s">
        <v>378</v>
      </c>
      <c r="B161" s="140" t="s">
        <v>379</v>
      </c>
      <c r="C161" s="8"/>
      <c r="D161" s="8"/>
      <c r="E161" s="8"/>
      <c r="F161" s="8"/>
      <c r="G161" s="8"/>
      <c r="H161" s="8"/>
      <c r="I161" s="8"/>
      <c r="J161" s="170"/>
      <c r="K161" s="164"/>
      <c r="L161" s="164"/>
      <c r="M161" s="164"/>
      <c r="N161" s="164"/>
      <c r="O161" s="164"/>
      <c r="P161" s="165">
        <f>SUM(C161:O161)</f>
        <v>0</v>
      </c>
      <c r="Q161" s="120"/>
      <c r="R161" s="175"/>
      <c r="S161" s="175"/>
      <c r="T161" s="175"/>
      <c r="U161" s="175"/>
      <c r="V161" s="175"/>
      <c r="W161" s="175"/>
      <c r="X161" s="175"/>
      <c r="Y161" s="175"/>
      <c r="Z161" s="175"/>
      <c r="AA161" s="175"/>
      <c r="AB161" s="175"/>
      <c r="AC161" s="175"/>
      <c r="AD161" s="175"/>
      <c r="AE161" s="175"/>
      <c r="AF161" s="175"/>
      <c r="AG161" s="175"/>
      <c r="AH161" s="175"/>
      <c r="AI161" s="175"/>
      <c r="AJ161" s="175"/>
      <c r="AK161" s="175"/>
      <c r="AL161" s="175"/>
    </row>
    <row r="162" spans="1:38" ht="13.5">
      <c r="A162" s="169"/>
      <c r="B162" s="169" t="s">
        <v>508</v>
      </c>
      <c r="C162" s="165">
        <f>SUM(C158:C161)</f>
        <v>0</v>
      </c>
      <c r="D162" s="165">
        <f t="shared" ref="D162:O162" si="20">SUM(D158:D161)</f>
        <v>0</v>
      </c>
      <c r="E162" s="165">
        <f t="shared" si="20"/>
        <v>0</v>
      </c>
      <c r="F162" s="165">
        <f t="shared" si="20"/>
        <v>0</v>
      </c>
      <c r="G162" s="165">
        <f t="shared" si="20"/>
        <v>0</v>
      </c>
      <c r="H162" s="165">
        <f t="shared" si="20"/>
        <v>0</v>
      </c>
      <c r="I162" s="165">
        <f t="shared" si="20"/>
        <v>0</v>
      </c>
      <c r="J162" s="165">
        <f t="shared" si="20"/>
        <v>0</v>
      </c>
      <c r="K162" s="165">
        <f t="shared" si="20"/>
        <v>0</v>
      </c>
      <c r="L162" s="165">
        <f t="shared" si="20"/>
        <v>0</v>
      </c>
      <c r="M162" s="165">
        <f t="shared" si="20"/>
        <v>0</v>
      </c>
      <c r="N162" s="165">
        <f t="shared" si="20"/>
        <v>0</v>
      </c>
      <c r="O162" s="165">
        <f t="shared" si="20"/>
        <v>0</v>
      </c>
      <c r="P162" s="165">
        <f>SUM(C162:O162)</f>
        <v>0</v>
      </c>
      <c r="Q162" s="120"/>
      <c r="R162" s="175"/>
      <c r="S162" s="175"/>
      <c r="T162" s="175"/>
      <c r="U162" s="175"/>
      <c r="V162" s="175"/>
      <c r="W162" s="175"/>
      <c r="X162" s="175"/>
      <c r="Y162" s="175"/>
      <c r="Z162" s="175"/>
      <c r="AA162" s="175"/>
      <c r="AB162" s="175"/>
      <c r="AC162" s="175"/>
      <c r="AD162" s="175"/>
      <c r="AE162" s="175"/>
      <c r="AF162" s="175"/>
      <c r="AG162" s="175"/>
      <c r="AH162" s="175"/>
      <c r="AI162" s="175"/>
      <c r="AJ162" s="175"/>
      <c r="AK162" s="175"/>
      <c r="AL162" s="175"/>
    </row>
    <row r="163" spans="1:38" ht="13.5">
      <c r="A163" s="161"/>
      <c r="B163" s="161"/>
      <c r="C163" s="177"/>
      <c r="D163" s="163"/>
      <c r="E163" s="163"/>
      <c r="F163" s="163"/>
      <c r="G163" s="163"/>
      <c r="H163" s="163"/>
      <c r="I163" s="163"/>
      <c r="J163" s="163"/>
      <c r="K163" s="164"/>
      <c r="L163" s="164"/>
      <c r="M163" s="164"/>
      <c r="N163" s="164"/>
      <c r="O163" s="164"/>
      <c r="P163" s="177"/>
      <c r="Q163" s="120"/>
      <c r="R163" s="175"/>
      <c r="S163" s="175"/>
      <c r="T163" s="175"/>
      <c r="U163" s="175"/>
      <c r="V163" s="175"/>
      <c r="W163" s="175"/>
      <c r="X163" s="175"/>
      <c r="Y163" s="175"/>
      <c r="Z163" s="175"/>
      <c r="AA163" s="175"/>
      <c r="AB163" s="175"/>
      <c r="AC163" s="175"/>
      <c r="AD163" s="175"/>
      <c r="AE163" s="175"/>
      <c r="AF163" s="175"/>
      <c r="AG163" s="175"/>
      <c r="AH163" s="175"/>
      <c r="AI163" s="175"/>
      <c r="AJ163" s="175"/>
      <c r="AK163" s="175"/>
      <c r="AL163" s="175"/>
    </row>
    <row r="164" spans="1:38" ht="13.5">
      <c r="A164" s="169"/>
      <c r="B164" s="178" t="s">
        <v>487</v>
      </c>
      <c r="C164" s="179">
        <f t="shared" ref="C164:P164" si="21">SUM(C113:C162)-C124-C132-C156-C162</f>
        <v>0</v>
      </c>
      <c r="D164" s="179">
        <f t="shared" si="21"/>
        <v>0</v>
      </c>
      <c r="E164" s="179">
        <f t="shared" si="21"/>
        <v>0</v>
      </c>
      <c r="F164" s="179">
        <f t="shared" si="21"/>
        <v>0</v>
      </c>
      <c r="G164" s="179">
        <f t="shared" si="21"/>
        <v>0</v>
      </c>
      <c r="H164" s="179">
        <f t="shared" si="21"/>
        <v>0</v>
      </c>
      <c r="I164" s="179">
        <f t="shared" si="21"/>
        <v>0</v>
      </c>
      <c r="J164" s="179">
        <f t="shared" si="21"/>
        <v>0</v>
      </c>
      <c r="K164" s="179">
        <f t="shared" si="21"/>
        <v>0</v>
      </c>
      <c r="L164" s="179">
        <f t="shared" si="21"/>
        <v>0</v>
      </c>
      <c r="M164" s="179">
        <f t="shared" si="21"/>
        <v>0</v>
      </c>
      <c r="N164" s="179">
        <f t="shared" si="21"/>
        <v>0</v>
      </c>
      <c r="O164" s="179">
        <f t="shared" si="21"/>
        <v>0</v>
      </c>
      <c r="P164" s="179">
        <f t="shared" si="21"/>
        <v>0</v>
      </c>
      <c r="Q164" s="120"/>
      <c r="R164" s="175"/>
      <c r="S164" s="175"/>
      <c r="T164" s="175"/>
      <c r="U164" s="175"/>
      <c r="V164" s="175"/>
      <c r="W164" s="175"/>
      <c r="X164" s="175"/>
      <c r="Y164" s="175"/>
      <c r="Z164" s="175"/>
      <c r="AA164" s="175"/>
      <c r="AB164" s="175"/>
      <c r="AC164" s="175"/>
      <c r="AD164" s="175"/>
      <c r="AE164" s="175"/>
      <c r="AF164" s="175"/>
      <c r="AG164" s="175"/>
      <c r="AH164" s="175"/>
      <c r="AI164" s="175"/>
      <c r="AJ164" s="175"/>
      <c r="AK164" s="175"/>
      <c r="AL164" s="175"/>
    </row>
    <row r="165" spans="1:38" ht="13.5">
      <c r="A165" s="180"/>
      <c r="B165" s="180"/>
      <c r="C165" s="181"/>
      <c r="D165" s="182"/>
      <c r="E165" s="182"/>
      <c r="F165" s="182"/>
      <c r="G165" s="182"/>
      <c r="H165" s="182"/>
      <c r="I165" s="182"/>
      <c r="J165" s="182"/>
      <c r="K165" s="183"/>
      <c r="L165" s="183"/>
      <c r="M165" s="183"/>
      <c r="N165" s="183"/>
      <c r="O165" s="183"/>
      <c r="P165" s="181"/>
      <c r="Q165" s="120"/>
      <c r="R165" s="175"/>
      <c r="S165" s="175"/>
      <c r="T165" s="175"/>
      <c r="U165" s="175"/>
      <c r="V165" s="175"/>
      <c r="W165" s="175"/>
      <c r="X165" s="175"/>
      <c r="Y165" s="175"/>
      <c r="Z165" s="175"/>
      <c r="AA165" s="175"/>
      <c r="AB165" s="175"/>
      <c r="AC165" s="175"/>
      <c r="AD165" s="175"/>
      <c r="AE165" s="175"/>
      <c r="AF165" s="175"/>
      <c r="AG165" s="175"/>
      <c r="AH165" s="175"/>
      <c r="AI165" s="175"/>
      <c r="AJ165" s="175"/>
      <c r="AK165" s="175"/>
      <c r="AL165" s="175"/>
    </row>
    <row r="166" spans="1:38" ht="13.5">
      <c r="A166" s="180"/>
      <c r="B166" s="162" t="s">
        <v>380</v>
      </c>
      <c r="C166" s="181"/>
      <c r="D166" s="182"/>
      <c r="E166" s="182"/>
      <c r="F166" s="182"/>
      <c r="G166" s="182"/>
      <c r="H166" s="182"/>
      <c r="I166" s="182"/>
      <c r="J166" s="182"/>
      <c r="K166" s="183"/>
      <c r="L166" s="183"/>
      <c r="M166" s="183"/>
      <c r="N166" s="183"/>
      <c r="O166" s="183"/>
      <c r="P166" s="181"/>
      <c r="Q166" s="120"/>
      <c r="R166" s="175"/>
      <c r="S166" s="175"/>
      <c r="T166" s="175"/>
      <c r="U166" s="175"/>
      <c r="V166" s="175"/>
      <c r="W166" s="175"/>
      <c r="X166" s="175"/>
      <c r="Y166" s="175"/>
      <c r="Z166" s="175"/>
      <c r="AA166" s="175"/>
      <c r="AB166" s="175"/>
      <c r="AC166" s="175"/>
      <c r="AD166" s="175"/>
      <c r="AE166" s="175"/>
      <c r="AF166" s="175"/>
      <c r="AG166" s="175"/>
      <c r="AH166" s="175"/>
      <c r="AI166" s="175"/>
      <c r="AJ166" s="175"/>
      <c r="AK166" s="175"/>
      <c r="AL166" s="175"/>
    </row>
    <row r="167" spans="1:38" ht="13.5">
      <c r="A167" s="180"/>
      <c r="B167" s="180"/>
      <c r="C167" s="181"/>
      <c r="D167" s="182"/>
      <c r="E167" s="182"/>
      <c r="F167" s="182"/>
      <c r="G167" s="182"/>
      <c r="H167" s="182"/>
      <c r="I167" s="182"/>
      <c r="J167" s="182"/>
      <c r="K167" s="183"/>
      <c r="L167" s="183"/>
      <c r="M167" s="183"/>
      <c r="N167" s="183"/>
      <c r="O167" s="183"/>
      <c r="P167" s="181"/>
      <c r="Q167" s="120"/>
      <c r="R167" s="175"/>
      <c r="S167" s="175"/>
      <c r="T167" s="175"/>
      <c r="U167" s="175"/>
      <c r="V167" s="175"/>
      <c r="W167" s="175"/>
      <c r="X167" s="175"/>
      <c r="Y167" s="175"/>
      <c r="Z167" s="175"/>
      <c r="AA167" s="175"/>
      <c r="AB167" s="175"/>
      <c r="AC167" s="175"/>
      <c r="AD167" s="175"/>
      <c r="AE167" s="175"/>
      <c r="AF167" s="175"/>
      <c r="AG167" s="175"/>
      <c r="AH167" s="175"/>
      <c r="AI167" s="175"/>
      <c r="AJ167" s="175"/>
      <c r="AK167" s="175"/>
      <c r="AL167" s="175"/>
    </row>
    <row r="168" spans="1:38" ht="13.5">
      <c r="A168" s="180"/>
      <c r="B168" s="162" t="s">
        <v>381</v>
      </c>
      <c r="C168" s="182"/>
      <c r="D168" s="182"/>
      <c r="E168" s="182"/>
      <c r="F168" s="182"/>
      <c r="G168" s="182"/>
      <c r="H168" s="182"/>
      <c r="I168" s="182"/>
      <c r="J168" s="182"/>
      <c r="K168" s="183"/>
      <c r="L168" s="183"/>
      <c r="M168" s="183"/>
      <c r="N168" s="183"/>
      <c r="O168" s="183"/>
      <c r="P168" s="182"/>
      <c r="Q168" s="120"/>
      <c r="R168" s="175"/>
      <c r="S168" s="175"/>
      <c r="T168" s="175"/>
      <c r="U168" s="175"/>
      <c r="V168" s="175"/>
      <c r="W168" s="175"/>
      <c r="X168" s="175"/>
      <c r="Y168" s="175"/>
      <c r="Z168" s="175"/>
      <c r="AA168" s="175"/>
      <c r="AB168" s="175"/>
      <c r="AC168" s="175"/>
      <c r="AD168" s="175"/>
      <c r="AE168" s="175"/>
      <c r="AF168" s="175"/>
      <c r="AG168" s="175"/>
      <c r="AH168" s="175"/>
      <c r="AI168" s="175"/>
      <c r="AJ168" s="175"/>
      <c r="AK168" s="175"/>
      <c r="AL168" s="175"/>
    </row>
    <row r="169" spans="1:38" ht="13.5">
      <c r="A169" s="140" t="s">
        <v>382</v>
      </c>
      <c r="B169" s="140" t="s">
        <v>383</v>
      </c>
      <c r="C169" s="8"/>
      <c r="D169" s="8"/>
      <c r="E169" s="8"/>
      <c r="F169" s="8"/>
      <c r="G169" s="8"/>
      <c r="H169" s="8"/>
      <c r="I169" s="8"/>
      <c r="J169" s="182"/>
      <c r="K169" s="164"/>
      <c r="L169" s="9"/>
      <c r="M169" s="9"/>
      <c r="N169" s="9"/>
      <c r="O169" s="182"/>
      <c r="P169" s="165">
        <f t="shared" ref="P169:P180" si="22">SUM(C169:O169)</f>
        <v>0</v>
      </c>
      <c r="Q169" s="120"/>
      <c r="R169" s="175"/>
      <c r="S169" s="175"/>
      <c r="T169" s="175"/>
      <c r="U169" s="175"/>
      <c r="V169" s="175"/>
      <c r="W169" s="175"/>
      <c r="X169" s="175"/>
      <c r="Y169" s="175"/>
      <c r="Z169" s="175"/>
      <c r="AA169" s="175"/>
      <c r="AB169" s="175"/>
      <c r="AC169" s="175"/>
      <c r="AD169" s="175"/>
      <c r="AE169" s="175"/>
      <c r="AF169" s="175"/>
      <c r="AG169" s="175"/>
      <c r="AH169" s="175"/>
      <c r="AI169" s="175"/>
      <c r="AJ169" s="175"/>
      <c r="AK169" s="175"/>
      <c r="AL169" s="175"/>
    </row>
    <row r="170" spans="1:38" ht="13.5">
      <c r="A170" s="140" t="s">
        <v>119</v>
      </c>
      <c r="B170" s="140" t="s">
        <v>384</v>
      </c>
      <c r="C170" s="8"/>
      <c r="D170" s="8"/>
      <c r="E170" s="8"/>
      <c r="F170" s="8"/>
      <c r="G170" s="8"/>
      <c r="H170" s="8"/>
      <c r="I170" s="8"/>
      <c r="J170" s="182"/>
      <c r="K170" s="164"/>
      <c r="L170" s="9"/>
      <c r="M170" s="9"/>
      <c r="N170" s="9"/>
      <c r="O170" s="182"/>
      <c r="P170" s="165">
        <f t="shared" si="22"/>
        <v>0</v>
      </c>
      <c r="Q170" s="120"/>
      <c r="R170" s="175"/>
      <c r="S170" s="175"/>
      <c r="T170" s="175"/>
      <c r="U170" s="175"/>
      <c r="V170" s="175"/>
      <c r="W170" s="175"/>
      <c r="X170" s="175"/>
      <c r="Y170" s="175"/>
      <c r="Z170" s="175"/>
      <c r="AA170" s="175"/>
      <c r="AB170" s="175"/>
      <c r="AC170" s="175"/>
      <c r="AD170" s="175"/>
      <c r="AE170" s="175"/>
      <c r="AF170" s="175"/>
      <c r="AG170" s="175"/>
      <c r="AH170" s="175"/>
      <c r="AI170" s="175"/>
      <c r="AJ170" s="175"/>
      <c r="AK170" s="175"/>
      <c r="AL170" s="175"/>
    </row>
    <row r="171" spans="1:38" ht="13.5">
      <c r="A171" s="140" t="s">
        <v>385</v>
      </c>
      <c r="B171" s="140" t="s">
        <v>386</v>
      </c>
      <c r="C171" s="8"/>
      <c r="D171" s="8"/>
      <c r="E171" s="8"/>
      <c r="F171" s="8"/>
      <c r="G171" s="8"/>
      <c r="H171" s="8"/>
      <c r="I171" s="8"/>
      <c r="J171" s="182"/>
      <c r="K171" s="164"/>
      <c r="L171" s="9"/>
      <c r="M171" s="9"/>
      <c r="N171" s="9"/>
      <c r="O171" s="182"/>
      <c r="P171" s="165">
        <f t="shared" si="22"/>
        <v>0</v>
      </c>
      <c r="Q171" s="120"/>
      <c r="R171" s="175"/>
      <c r="S171" s="175"/>
      <c r="T171" s="175"/>
      <c r="U171" s="175"/>
      <c r="V171" s="175"/>
      <c r="W171" s="175"/>
      <c r="X171" s="175"/>
      <c r="Y171" s="175"/>
      <c r="Z171" s="175"/>
      <c r="AA171" s="175"/>
      <c r="AB171" s="175"/>
      <c r="AC171" s="175"/>
      <c r="AD171" s="175"/>
      <c r="AE171" s="175"/>
      <c r="AF171" s="175"/>
      <c r="AG171" s="175"/>
      <c r="AH171" s="175"/>
      <c r="AI171" s="175"/>
      <c r="AJ171" s="175"/>
      <c r="AK171" s="175"/>
      <c r="AL171" s="175"/>
    </row>
    <row r="172" spans="1:38" ht="13.5">
      <c r="A172" s="140" t="s">
        <v>387</v>
      </c>
      <c r="B172" s="140" t="s">
        <v>388</v>
      </c>
      <c r="C172" s="8"/>
      <c r="D172" s="8"/>
      <c r="E172" s="8"/>
      <c r="F172" s="8"/>
      <c r="G172" s="8"/>
      <c r="H172" s="8"/>
      <c r="I172" s="8"/>
      <c r="J172" s="182"/>
      <c r="K172" s="164"/>
      <c r="L172" s="9"/>
      <c r="M172" s="9"/>
      <c r="N172" s="9"/>
      <c r="O172" s="182"/>
      <c r="P172" s="165">
        <f t="shared" si="22"/>
        <v>0</v>
      </c>
      <c r="Q172" s="120"/>
      <c r="R172" s="175"/>
      <c r="S172" s="175"/>
      <c r="T172" s="175"/>
      <c r="U172" s="175"/>
      <c r="V172" s="175"/>
      <c r="W172" s="175"/>
      <c r="X172" s="175"/>
      <c r="Y172" s="175"/>
      <c r="Z172" s="175"/>
      <c r="AA172" s="175"/>
      <c r="AB172" s="175"/>
      <c r="AC172" s="175"/>
      <c r="AD172" s="175"/>
      <c r="AE172" s="175"/>
      <c r="AF172" s="175"/>
      <c r="AG172" s="175"/>
      <c r="AH172" s="175"/>
      <c r="AI172" s="175"/>
      <c r="AJ172" s="175"/>
      <c r="AK172" s="175"/>
      <c r="AL172" s="175"/>
    </row>
    <row r="173" spans="1:38" ht="13.5">
      <c r="A173" s="140" t="s">
        <v>389</v>
      </c>
      <c r="B173" s="140" t="s">
        <v>390</v>
      </c>
      <c r="C173" s="8"/>
      <c r="D173" s="8"/>
      <c r="E173" s="8"/>
      <c r="F173" s="8"/>
      <c r="G173" s="8"/>
      <c r="H173" s="8"/>
      <c r="I173" s="8"/>
      <c r="J173" s="182"/>
      <c r="K173" s="164"/>
      <c r="L173" s="9"/>
      <c r="M173" s="9"/>
      <c r="N173" s="9"/>
      <c r="O173" s="182"/>
      <c r="P173" s="165">
        <f t="shared" si="22"/>
        <v>0</v>
      </c>
      <c r="Q173" s="120"/>
      <c r="R173" s="175"/>
      <c r="S173" s="175"/>
      <c r="T173" s="175"/>
      <c r="U173" s="175"/>
      <c r="V173" s="175"/>
      <c r="W173" s="175"/>
      <c r="X173" s="175"/>
      <c r="Y173" s="175"/>
      <c r="Z173" s="175"/>
      <c r="AA173" s="175"/>
      <c r="AB173" s="175"/>
      <c r="AC173" s="175"/>
      <c r="AD173" s="175"/>
      <c r="AE173" s="175"/>
      <c r="AF173" s="175"/>
      <c r="AG173" s="175"/>
      <c r="AH173" s="175"/>
      <c r="AI173" s="175"/>
      <c r="AJ173" s="175"/>
      <c r="AK173" s="175"/>
      <c r="AL173" s="175"/>
    </row>
    <row r="174" spans="1:38" ht="13.5">
      <c r="A174" s="140" t="s">
        <v>391</v>
      </c>
      <c r="B174" s="140" t="s">
        <v>392</v>
      </c>
      <c r="C174" s="8"/>
      <c r="D174" s="8"/>
      <c r="E174" s="8"/>
      <c r="F174" s="8"/>
      <c r="G174" s="8"/>
      <c r="H174" s="8"/>
      <c r="I174" s="8"/>
      <c r="J174" s="182"/>
      <c r="K174" s="164"/>
      <c r="L174" s="9"/>
      <c r="M174" s="9"/>
      <c r="N174" s="9"/>
      <c r="O174" s="182"/>
      <c r="P174" s="165">
        <f t="shared" si="22"/>
        <v>0</v>
      </c>
      <c r="Q174" s="120"/>
      <c r="R174" s="175"/>
      <c r="S174" s="175"/>
      <c r="T174" s="175"/>
      <c r="U174" s="175"/>
      <c r="V174" s="175"/>
      <c r="W174" s="175"/>
      <c r="X174" s="175"/>
      <c r="Y174" s="175"/>
      <c r="Z174" s="175"/>
      <c r="AA174" s="175"/>
      <c r="AB174" s="175"/>
      <c r="AC174" s="175"/>
      <c r="AD174" s="175"/>
      <c r="AE174" s="175"/>
      <c r="AF174" s="175"/>
      <c r="AG174" s="175"/>
      <c r="AH174" s="175"/>
      <c r="AI174" s="175"/>
      <c r="AJ174" s="175"/>
      <c r="AK174" s="175"/>
      <c r="AL174" s="175"/>
    </row>
    <row r="175" spans="1:38" ht="13.5">
      <c r="A175" s="140" t="s">
        <v>393</v>
      </c>
      <c r="B175" s="140" t="s">
        <v>394</v>
      </c>
      <c r="C175" s="8"/>
      <c r="D175" s="8"/>
      <c r="E175" s="8"/>
      <c r="F175" s="8"/>
      <c r="G175" s="8"/>
      <c r="H175" s="8"/>
      <c r="I175" s="8"/>
      <c r="J175" s="182"/>
      <c r="K175" s="164"/>
      <c r="L175" s="9"/>
      <c r="M175" s="9"/>
      <c r="N175" s="9"/>
      <c r="O175" s="182"/>
      <c r="P175" s="165">
        <f t="shared" si="22"/>
        <v>0</v>
      </c>
      <c r="Q175" s="120"/>
      <c r="R175" s="175"/>
      <c r="S175" s="175"/>
      <c r="T175" s="175"/>
      <c r="U175" s="175"/>
      <c r="V175" s="175"/>
      <c r="W175" s="175"/>
      <c r="X175" s="175"/>
      <c r="Y175" s="175"/>
      <c r="Z175" s="175"/>
      <c r="AA175" s="175"/>
      <c r="AB175" s="175"/>
      <c r="AC175" s="175"/>
      <c r="AD175" s="175"/>
      <c r="AE175" s="175"/>
      <c r="AF175" s="175"/>
      <c r="AG175" s="175"/>
      <c r="AH175" s="175"/>
      <c r="AI175" s="175"/>
      <c r="AJ175" s="175"/>
      <c r="AK175" s="175"/>
      <c r="AL175" s="175"/>
    </row>
    <row r="176" spans="1:38" ht="13.5">
      <c r="A176" s="140" t="s">
        <v>395</v>
      </c>
      <c r="B176" s="140" t="s">
        <v>396</v>
      </c>
      <c r="C176" s="8"/>
      <c r="D176" s="8"/>
      <c r="E176" s="8"/>
      <c r="F176" s="8"/>
      <c r="G176" s="8"/>
      <c r="H176" s="8"/>
      <c r="I176" s="8"/>
      <c r="J176" s="182"/>
      <c r="K176" s="164"/>
      <c r="L176" s="9"/>
      <c r="M176" s="9"/>
      <c r="N176" s="9"/>
      <c r="O176" s="182"/>
      <c r="P176" s="165">
        <f t="shared" si="22"/>
        <v>0</v>
      </c>
      <c r="Q176" s="120"/>
      <c r="R176" s="175"/>
      <c r="S176" s="175"/>
      <c r="T176" s="175"/>
      <c r="U176" s="175"/>
      <c r="V176" s="175"/>
      <c r="W176" s="175"/>
      <c r="X176" s="175"/>
      <c r="Y176" s="175"/>
      <c r="Z176" s="175"/>
      <c r="AA176" s="175"/>
      <c r="AB176" s="175"/>
      <c r="AC176" s="175"/>
      <c r="AD176" s="175"/>
      <c r="AE176" s="175"/>
      <c r="AF176" s="175"/>
      <c r="AG176" s="175"/>
      <c r="AH176" s="175"/>
      <c r="AI176" s="175"/>
      <c r="AJ176" s="175"/>
      <c r="AK176" s="175"/>
      <c r="AL176" s="175"/>
    </row>
    <row r="177" spans="1:38" ht="13.5">
      <c r="A177" s="140" t="s">
        <v>397</v>
      </c>
      <c r="B177" s="140" t="s">
        <v>398</v>
      </c>
      <c r="C177" s="8"/>
      <c r="D177" s="8"/>
      <c r="E177" s="8"/>
      <c r="F177" s="8"/>
      <c r="G177" s="8"/>
      <c r="H177" s="8"/>
      <c r="I177" s="8"/>
      <c r="J177" s="182"/>
      <c r="K177" s="164"/>
      <c r="L177" s="9"/>
      <c r="M177" s="9"/>
      <c r="N177" s="9"/>
      <c r="O177" s="182"/>
      <c r="P177" s="165">
        <f t="shared" si="22"/>
        <v>0</v>
      </c>
      <c r="Q177" s="120"/>
      <c r="R177" s="175"/>
      <c r="S177" s="175"/>
      <c r="T177" s="175"/>
      <c r="U177" s="175"/>
      <c r="V177" s="175"/>
      <c r="W177" s="175"/>
      <c r="X177" s="175"/>
      <c r="Y177" s="175"/>
      <c r="Z177" s="175"/>
      <c r="AA177" s="175"/>
      <c r="AB177" s="175"/>
      <c r="AC177" s="175"/>
      <c r="AD177" s="175"/>
      <c r="AE177" s="175"/>
      <c r="AF177" s="175"/>
      <c r="AG177" s="175"/>
      <c r="AH177" s="175"/>
      <c r="AI177" s="175"/>
      <c r="AJ177" s="175"/>
      <c r="AK177" s="175"/>
      <c r="AL177" s="175"/>
    </row>
    <row r="178" spans="1:38" ht="13.5">
      <c r="A178" s="140" t="s">
        <v>399</v>
      </c>
      <c r="B178" s="140" t="s">
        <v>400</v>
      </c>
      <c r="C178" s="8"/>
      <c r="D178" s="8"/>
      <c r="E178" s="8"/>
      <c r="F178" s="8"/>
      <c r="G178" s="8"/>
      <c r="H178" s="8"/>
      <c r="I178" s="8"/>
      <c r="J178" s="182"/>
      <c r="K178" s="164"/>
      <c r="L178" s="9"/>
      <c r="M178" s="9"/>
      <c r="N178" s="9"/>
      <c r="O178" s="182"/>
      <c r="P178" s="165">
        <f t="shared" si="22"/>
        <v>0</v>
      </c>
      <c r="Q178" s="120"/>
      <c r="R178" s="175"/>
      <c r="S178" s="175"/>
      <c r="T178" s="175"/>
      <c r="U178" s="175"/>
      <c r="V178" s="175"/>
      <c r="W178" s="175"/>
      <c r="X178" s="175"/>
      <c r="Y178" s="175"/>
      <c r="Z178" s="175"/>
      <c r="AA178" s="175"/>
      <c r="AB178" s="175"/>
      <c r="AC178" s="175"/>
      <c r="AD178" s="175"/>
      <c r="AE178" s="175"/>
      <c r="AF178" s="175"/>
      <c r="AG178" s="175"/>
      <c r="AH178" s="175"/>
      <c r="AI178" s="175"/>
      <c r="AJ178" s="175"/>
      <c r="AK178" s="175"/>
      <c r="AL178" s="175"/>
    </row>
    <row r="179" spans="1:38" ht="13.5">
      <c r="A179" s="140" t="s">
        <v>401</v>
      </c>
      <c r="B179" s="140" t="s">
        <v>185</v>
      </c>
      <c r="C179" s="8"/>
      <c r="D179" s="8"/>
      <c r="E179" s="8"/>
      <c r="F179" s="8"/>
      <c r="G179" s="8"/>
      <c r="H179" s="8"/>
      <c r="I179" s="8"/>
      <c r="J179" s="182"/>
      <c r="K179" s="164"/>
      <c r="L179" s="9"/>
      <c r="M179" s="9"/>
      <c r="N179" s="9"/>
      <c r="O179" s="182"/>
      <c r="P179" s="165">
        <f t="shared" si="22"/>
        <v>0</v>
      </c>
      <c r="Q179" s="120"/>
      <c r="R179" s="175"/>
      <c r="S179" s="175"/>
      <c r="T179" s="175"/>
      <c r="U179" s="175"/>
      <c r="V179" s="175"/>
      <c r="W179" s="175"/>
      <c r="X179" s="175"/>
      <c r="Y179" s="175"/>
      <c r="Z179" s="175"/>
      <c r="AA179" s="175"/>
      <c r="AB179" s="175"/>
      <c r="AC179" s="175"/>
      <c r="AD179" s="175"/>
      <c r="AE179" s="175"/>
      <c r="AF179" s="175"/>
      <c r="AG179" s="175"/>
      <c r="AH179" s="175"/>
      <c r="AI179" s="175"/>
      <c r="AJ179" s="175"/>
      <c r="AK179" s="175"/>
      <c r="AL179" s="175"/>
    </row>
    <row r="180" spans="1:38" ht="13.5">
      <c r="A180" s="169"/>
      <c r="B180" s="169" t="s">
        <v>509</v>
      </c>
      <c r="C180" s="165">
        <f>SUM(C169:C179)</f>
        <v>0</v>
      </c>
      <c r="D180" s="165">
        <f t="shared" ref="D180:O180" si="23">SUM(D169:D179)</f>
        <v>0</v>
      </c>
      <c r="E180" s="165">
        <f t="shared" si="23"/>
        <v>0</v>
      </c>
      <c r="F180" s="165">
        <f t="shared" si="23"/>
        <v>0</v>
      </c>
      <c r="G180" s="165">
        <f t="shared" si="23"/>
        <v>0</v>
      </c>
      <c r="H180" s="165">
        <f t="shared" si="23"/>
        <v>0</v>
      </c>
      <c r="I180" s="165">
        <f t="shared" si="23"/>
        <v>0</v>
      </c>
      <c r="J180" s="165">
        <f t="shared" si="23"/>
        <v>0</v>
      </c>
      <c r="K180" s="165">
        <f t="shared" si="23"/>
        <v>0</v>
      </c>
      <c r="L180" s="165">
        <f t="shared" si="23"/>
        <v>0</v>
      </c>
      <c r="M180" s="165">
        <f t="shared" si="23"/>
        <v>0</v>
      </c>
      <c r="N180" s="165">
        <f t="shared" si="23"/>
        <v>0</v>
      </c>
      <c r="O180" s="165">
        <f t="shared" si="23"/>
        <v>0</v>
      </c>
      <c r="P180" s="165">
        <f t="shared" si="22"/>
        <v>0</v>
      </c>
      <c r="Q180" s="120"/>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row>
    <row r="181" spans="1:38" ht="13.5">
      <c r="A181" s="162"/>
      <c r="B181" s="162" t="s">
        <v>402</v>
      </c>
      <c r="C181" s="170"/>
      <c r="D181" s="170"/>
      <c r="E181" s="170"/>
      <c r="F181" s="170"/>
      <c r="G181" s="170"/>
      <c r="H181" s="170"/>
      <c r="I181" s="170"/>
      <c r="J181" s="182"/>
      <c r="K181" s="171"/>
      <c r="L181" s="171"/>
      <c r="M181" s="171"/>
      <c r="N181" s="182"/>
      <c r="O181" s="182"/>
      <c r="P181" s="170"/>
      <c r="Q181" s="120"/>
      <c r="R181" s="175"/>
      <c r="S181" s="175"/>
      <c r="T181" s="175"/>
      <c r="U181" s="175"/>
      <c r="V181" s="175"/>
      <c r="W181" s="175"/>
      <c r="X181" s="175"/>
      <c r="Y181" s="175"/>
      <c r="Z181" s="175"/>
      <c r="AA181" s="175"/>
      <c r="AB181" s="175"/>
      <c r="AC181" s="175"/>
      <c r="AD181" s="175"/>
      <c r="AE181" s="175"/>
      <c r="AF181" s="175"/>
      <c r="AG181" s="175"/>
      <c r="AH181" s="175"/>
      <c r="AI181" s="175"/>
      <c r="AJ181" s="175"/>
      <c r="AK181" s="175"/>
      <c r="AL181" s="175"/>
    </row>
    <row r="182" spans="1:38" ht="13.5">
      <c r="A182" s="140" t="s">
        <v>403</v>
      </c>
      <c r="B182" s="140" t="s">
        <v>404</v>
      </c>
      <c r="C182" s="8"/>
      <c r="D182" s="8"/>
      <c r="E182" s="8"/>
      <c r="F182" s="8"/>
      <c r="G182" s="8"/>
      <c r="H182" s="8"/>
      <c r="I182" s="8"/>
      <c r="J182" s="182"/>
      <c r="K182" s="164"/>
      <c r="L182" s="9"/>
      <c r="M182" s="9"/>
      <c r="N182" s="9"/>
      <c r="O182" s="182"/>
      <c r="P182" s="165">
        <f t="shared" ref="P182:P193" si="24">SUM(C182:O182)</f>
        <v>0</v>
      </c>
      <c r="Q182" s="120"/>
      <c r="R182" s="175"/>
      <c r="S182" s="175"/>
      <c r="T182" s="175"/>
      <c r="U182" s="175"/>
      <c r="V182" s="175"/>
      <c r="W182" s="175"/>
      <c r="X182" s="175"/>
      <c r="Y182" s="175"/>
      <c r="Z182" s="175"/>
      <c r="AA182" s="175"/>
      <c r="AB182" s="175"/>
      <c r="AC182" s="175"/>
      <c r="AD182" s="175"/>
      <c r="AE182" s="175"/>
      <c r="AF182" s="175"/>
      <c r="AG182" s="175"/>
      <c r="AH182" s="175"/>
      <c r="AI182" s="175"/>
      <c r="AJ182" s="175"/>
      <c r="AK182" s="175"/>
      <c r="AL182" s="175"/>
    </row>
    <row r="183" spans="1:38" ht="13.5">
      <c r="A183" s="140" t="s">
        <v>405</v>
      </c>
      <c r="B183" s="140" t="s">
        <v>406</v>
      </c>
      <c r="C183" s="8"/>
      <c r="D183" s="8"/>
      <c r="E183" s="8"/>
      <c r="F183" s="8"/>
      <c r="G183" s="8"/>
      <c r="H183" s="8"/>
      <c r="I183" s="8"/>
      <c r="J183" s="182"/>
      <c r="K183" s="164"/>
      <c r="L183" s="9"/>
      <c r="M183" s="9"/>
      <c r="N183" s="9"/>
      <c r="O183" s="182"/>
      <c r="P183" s="165">
        <f t="shared" si="24"/>
        <v>0</v>
      </c>
      <c r="Q183" s="120"/>
      <c r="R183" s="175"/>
      <c r="S183" s="175"/>
      <c r="T183" s="175"/>
      <c r="U183" s="175"/>
      <c r="V183" s="175"/>
      <c r="W183" s="175"/>
      <c r="X183" s="175"/>
      <c r="Y183" s="175"/>
      <c r="Z183" s="175"/>
      <c r="AA183" s="175"/>
      <c r="AB183" s="175"/>
      <c r="AC183" s="175"/>
      <c r="AD183" s="175"/>
      <c r="AE183" s="175"/>
      <c r="AF183" s="175"/>
      <c r="AG183" s="175"/>
      <c r="AH183" s="175"/>
      <c r="AI183" s="175"/>
      <c r="AJ183" s="175"/>
      <c r="AK183" s="175"/>
      <c r="AL183" s="175"/>
    </row>
    <row r="184" spans="1:38" ht="13.5">
      <c r="A184" s="140" t="s">
        <v>407</v>
      </c>
      <c r="B184" s="140" t="s">
        <v>408</v>
      </c>
      <c r="C184" s="8"/>
      <c r="D184" s="8"/>
      <c r="E184" s="8"/>
      <c r="F184" s="8"/>
      <c r="G184" s="8"/>
      <c r="H184" s="8"/>
      <c r="I184" s="8"/>
      <c r="J184" s="182"/>
      <c r="K184" s="164"/>
      <c r="L184" s="9"/>
      <c r="M184" s="9"/>
      <c r="N184" s="9"/>
      <c r="O184" s="182"/>
      <c r="P184" s="165">
        <f t="shared" si="24"/>
        <v>0</v>
      </c>
      <c r="Q184" s="120"/>
      <c r="R184" s="175"/>
      <c r="S184" s="175"/>
      <c r="T184" s="175"/>
      <c r="U184" s="175"/>
      <c r="V184" s="175"/>
      <c r="W184" s="175"/>
      <c r="X184" s="175"/>
      <c r="Y184" s="175"/>
      <c r="Z184" s="175"/>
      <c r="AA184" s="175"/>
      <c r="AB184" s="175"/>
      <c r="AC184" s="175"/>
      <c r="AD184" s="175"/>
      <c r="AE184" s="175"/>
      <c r="AF184" s="175"/>
      <c r="AG184" s="175"/>
      <c r="AH184" s="175"/>
      <c r="AI184" s="175"/>
      <c r="AJ184" s="175"/>
      <c r="AK184" s="175"/>
      <c r="AL184" s="175"/>
    </row>
    <row r="185" spans="1:38" ht="13.5">
      <c r="A185" s="140" t="s">
        <v>409</v>
      </c>
      <c r="B185" s="140" t="s">
        <v>410</v>
      </c>
      <c r="C185" s="8"/>
      <c r="D185" s="8"/>
      <c r="E185" s="8"/>
      <c r="F185" s="8"/>
      <c r="G185" s="8"/>
      <c r="H185" s="8"/>
      <c r="I185" s="8"/>
      <c r="J185" s="182"/>
      <c r="K185" s="164"/>
      <c r="L185" s="9"/>
      <c r="M185" s="9"/>
      <c r="N185" s="9"/>
      <c r="O185" s="182"/>
      <c r="P185" s="165">
        <f t="shared" si="24"/>
        <v>0</v>
      </c>
      <c r="Q185" s="120"/>
      <c r="R185" s="175"/>
      <c r="S185" s="175"/>
      <c r="T185" s="175"/>
      <c r="U185" s="175"/>
      <c r="V185" s="175"/>
      <c r="W185" s="175"/>
      <c r="X185" s="175"/>
      <c r="Y185" s="175"/>
      <c r="Z185" s="175"/>
      <c r="AA185" s="175"/>
      <c r="AB185" s="175"/>
      <c r="AC185" s="175"/>
      <c r="AD185" s="175"/>
      <c r="AE185" s="175"/>
      <c r="AF185" s="175"/>
      <c r="AG185" s="175"/>
      <c r="AH185" s="175"/>
      <c r="AI185" s="175"/>
      <c r="AJ185" s="175"/>
      <c r="AK185" s="175"/>
      <c r="AL185" s="175"/>
    </row>
    <row r="186" spans="1:38" ht="13.5">
      <c r="A186" s="140" t="s">
        <v>411</v>
      </c>
      <c r="B186" s="140" t="s">
        <v>412</v>
      </c>
      <c r="C186" s="8"/>
      <c r="D186" s="8"/>
      <c r="E186" s="8"/>
      <c r="F186" s="8"/>
      <c r="G186" s="8"/>
      <c r="H186" s="8"/>
      <c r="I186" s="8"/>
      <c r="J186" s="182"/>
      <c r="K186" s="164"/>
      <c r="L186" s="9"/>
      <c r="M186" s="9"/>
      <c r="N186" s="9"/>
      <c r="O186" s="182"/>
      <c r="P186" s="165">
        <f t="shared" si="24"/>
        <v>0</v>
      </c>
      <c r="Q186" s="120"/>
      <c r="R186" s="175"/>
      <c r="S186" s="175"/>
      <c r="T186" s="175"/>
      <c r="U186" s="175"/>
      <c r="V186" s="175"/>
      <c r="W186" s="175"/>
      <c r="X186" s="175"/>
      <c r="Y186" s="175"/>
      <c r="Z186" s="175"/>
      <c r="AA186" s="175"/>
      <c r="AB186" s="175"/>
      <c r="AC186" s="175"/>
      <c r="AD186" s="175"/>
      <c r="AE186" s="175"/>
      <c r="AF186" s="175"/>
      <c r="AG186" s="175"/>
      <c r="AH186" s="175"/>
      <c r="AI186" s="175"/>
      <c r="AJ186" s="175"/>
      <c r="AK186" s="175"/>
      <c r="AL186" s="175"/>
    </row>
    <row r="187" spans="1:38" ht="13.5">
      <c r="A187" s="140" t="s">
        <v>413</v>
      </c>
      <c r="B187" s="140" t="s">
        <v>414</v>
      </c>
      <c r="C187" s="8"/>
      <c r="D187" s="8"/>
      <c r="E187" s="8"/>
      <c r="F187" s="8"/>
      <c r="G187" s="8"/>
      <c r="H187" s="8"/>
      <c r="I187" s="8"/>
      <c r="J187" s="182"/>
      <c r="K187" s="164"/>
      <c r="L187" s="9"/>
      <c r="M187" s="9"/>
      <c r="N187" s="9"/>
      <c r="O187" s="182"/>
      <c r="P187" s="165">
        <f t="shared" si="24"/>
        <v>0</v>
      </c>
      <c r="Q187" s="120"/>
      <c r="R187" s="175"/>
      <c r="S187" s="175"/>
      <c r="T187" s="175"/>
      <c r="U187" s="175"/>
      <c r="V187" s="175"/>
      <c r="W187" s="175"/>
      <c r="X187" s="175"/>
      <c r="Y187" s="175"/>
      <c r="Z187" s="175"/>
      <c r="AA187" s="175"/>
      <c r="AB187" s="175"/>
      <c r="AC187" s="175"/>
      <c r="AD187" s="175"/>
      <c r="AE187" s="175"/>
      <c r="AF187" s="175"/>
      <c r="AG187" s="175"/>
      <c r="AH187" s="175"/>
      <c r="AI187" s="175"/>
      <c r="AJ187" s="175"/>
      <c r="AK187" s="175"/>
      <c r="AL187" s="175"/>
    </row>
    <row r="188" spans="1:38" ht="13.5">
      <c r="A188" s="140" t="s">
        <v>415</v>
      </c>
      <c r="B188" s="140" t="s">
        <v>416</v>
      </c>
      <c r="C188" s="8"/>
      <c r="D188" s="8"/>
      <c r="E188" s="8"/>
      <c r="F188" s="8"/>
      <c r="G188" s="8"/>
      <c r="H188" s="8"/>
      <c r="I188" s="8"/>
      <c r="J188" s="182"/>
      <c r="K188" s="164"/>
      <c r="L188" s="9"/>
      <c r="M188" s="9"/>
      <c r="N188" s="9"/>
      <c r="O188" s="182"/>
      <c r="P188" s="165">
        <f t="shared" si="24"/>
        <v>0</v>
      </c>
      <c r="Q188" s="120"/>
      <c r="R188" s="175"/>
      <c r="S188" s="175"/>
      <c r="T188" s="175"/>
      <c r="U188" s="175"/>
      <c r="V188" s="175"/>
      <c r="W188" s="175"/>
      <c r="X188" s="175"/>
      <c r="Y188" s="175"/>
      <c r="Z188" s="175"/>
      <c r="AA188" s="175"/>
      <c r="AB188" s="175"/>
      <c r="AC188" s="175"/>
      <c r="AD188" s="175"/>
      <c r="AE188" s="175"/>
      <c r="AF188" s="175"/>
      <c r="AG188" s="175"/>
      <c r="AH188" s="175"/>
      <c r="AI188" s="175"/>
      <c r="AJ188" s="175"/>
      <c r="AK188" s="175"/>
      <c r="AL188" s="175"/>
    </row>
    <row r="189" spans="1:38" ht="13.5">
      <c r="A189" s="140" t="s">
        <v>417</v>
      </c>
      <c r="B189" s="140" t="s">
        <v>138</v>
      </c>
      <c r="C189" s="8"/>
      <c r="D189" s="8"/>
      <c r="E189" s="8"/>
      <c r="F189" s="8"/>
      <c r="G189" s="8"/>
      <c r="H189" s="8"/>
      <c r="I189" s="8"/>
      <c r="J189" s="182"/>
      <c r="K189" s="164"/>
      <c r="L189" s="9"/>
      <c r="M189" s="9"/>
      <c r="N189" s="9"/>
      <c r="O189" s="182"/>
      <c r="P189" s="165">
        <f t="shared" si="24"/>
        <v>0</v>
      </c>
      <c r="Q189" s="120"/>
      <c r="R189" s="175"/>
      <c r="S189" s="175"/>
      <c r="T189" s="175"/>
      <c r="U189" s="175"/>
      <c r="V189" s="175"/>
      <c r="W189" s="175"/>
      <c r="X189" s="175"/>
      <c r="Y189" s="175"/>
      <c r="Z189" s="175"/>
      <c r="AA189" s="175"/>
      <c r="AB189" s="175"/>
      <c r="AC189" s="175"/>
      <c r="AD189" s="175"/>
      <c r="AE189" s="175"/>
      <c r="AF189" s="175"/>
      <c r="AG189" s="175"/>
      <c r="AH189" s="175"/>
      <c r="AI189" s="175"/>
      <c r="AJ189" s="175"/>
      <c r="AK189" s="175"/>
      <c r="AL189" s="175"/>
    </row>
    <row r="190" spans="1:38" ht="13.5">
      <c r="A190" s="140" t="s">
        <v>418</v>
      </c>
      <c r="B190" s="140" t="s">
        <v>419</v>
      </c>
      <c r="C190" s="8"/>
      <c r="D190" s="8"/>
      <c r="E190" s="8"/>
      <c r="F190" s="8"/>
      <c r="G190" s="8"/>
      <c r="H190" s="8"/>
      <c r="I190" s="8"/>
      <c r="J190" s="182"/>
      <c r="K190" s="164"/>
      <c r="L190" s="9"/>
      <c r="M190" s="9"/>
      <c r="N190" s="9"/>
      <c r="O190" s="182"/>
      <c r="P190" s="165">
        <f t="shared" si="24"/>
        <v>0</v>
      </c>
      <c r="Q190" s="120"/>
      <c r="R190" s="175"/>
      <c r="S190" s="175"/>
      <c r="T190" s="175"/>
      <c r="U190" s="175"/>
      <c r="V190" s="175"/>
      <c r="W190" s="175"/>
      <c r="X190" s="175"/>
      <c r="Y190" s="175"/>
      <c r="Z190" s="175"/>
      <c r="AA190" s="175"/>
      <c r="AB190" s="175"/>
      <c r="AC190" s="175"/>
      <c r="AD190" s="175"/>
      <c r="AE190" s="175"/>
      <c r="AF190" s="175"/>
      <c r="AG190" s="175"/>
      <c r="AH190" s="175"/>
      <c r="AI190" s="175"/>
      <c r="AJ190" s="175"/>
      <c r="AK190" s="175"/>
      <c r="AL190" s="175"/>
    </row>
    <row r="191" spans="1:38" ht="13.5">
      <c r="A191" s="140" t="s">
        <v>139</v>
      </c>
      <c r="B191" s="140" t="s">
        <v>140</v>
      </c>
      <c r="C191" s="8"/>
      <c r="D191" s="8"/>
      <c r="E191" s="8"/>
      <c r="F191" s="8"/>
      <c r="G191" s="8"/>
      <c r="H191" s="8"/>
      <c r="I191" s="8"/>
      <c r="J191" s="182"/>
      <c r="K191" s="164"/>
      <c r="L191" s="9"/>
      <c r="M191" s="9"/>
      <c r="N191" s="9"/>
      <c r="O191" s="182"/>
      <c r="P191" s="165">
        <f t="shared" si="24"/>
        <v>0</v>
      </c>
      <c r="Q191" s="120"/>
      <c r="R191" s="175"/>
      <c r="S191" s="175"/>
      <c r="T191" s="175"/>
      <c r="U191" s="175"/>
      <c r="V191" s="175"/>
      <c r="W191" s="175"/>
      <c r="X191" s="175"/>
      <c r="Y191" s="175"/>
      <c r="Z191" s="175"/>
      <c r="AA191" s="175"/>
      <c r="AB191" s="175"/>
      <c r="AC191" s="175"/>
      <c r="AD191" s="175"/>
      <c r="AE191" s="175"/>
      <c r="AF191" s="175"/>
      <c r="AG191" s="175"/>
      <c r="AH191" s="175"/>
      <c r="AI191" s="175"/>
      <c r="AJ191" s="175"/>
      <c r="AK191" s="175"/>
      <c r="AL191" s="175"/>
    </row>
    <row r="192" spans="1:38" ht="13.5">
      <c r="A192" s="140" t="s">
        <v>420</v>
      </c>
      <c r="B192" s="140" t="s">
        <v>185</v>
      </c>
      <c r="C192" s="8"/>
      <c r="D192" s="8"/>
      <c r="E192" s="8"/>
      <c r="F192" s="8"/>
      <c r="G192" s="8"/>
      <c r="H192" s="8"/>
      <c r="I192" s="8"/>
      <c r="J192" s="182"/>
      <c r="K192" s="164"/>
      <c r="L192" s="9"/>
      <c r="M192" s="9"/>
      <c r="N192" s="9"/>
      <c r="O192" s="182"/>
      <c r="P192" s="165">
        <f t="shared" si="24"/>
        <v>0</v>
      </c>
      <c r="Q192" s="120"/>
      <c r="R192" s="175"/>
      <c r="S192" s="175"/>
      <c r="T192" s="175"/>
      <c r="U192" s="175"/>
      <c r="V192" s="175"/>
      <c r="W192" s="175"/>
      <c r="X192" s="175"/>
      <c r="Y192" s="175"/>
      <c r="Z192" s="175"/>
      <c r="AA192" s="175"/>
      <c r="AB192" s="175"/>
      <c r="AC192" s="175"/>
      <c r="AD192" s="175"/>
      <c r="AE192" s="175"/>
      <c r="AF192" s="175"/>
      <c r="AG192" s="175"/>
      <c r="AH192" s="175"/>
      <c r="AI192" s="175"/>
      <c r="AJ192" s="175"/>
      <c r="AK192" s="175"/>
      <c r="AL192" s="175"/>
    </row>
    <row r="193" spans="1:38" ht="13.5">
      <c r="A193" s="169"/>
      <c r="B193" s="169" t="s">
        <v>510</v>
      </c>
      <c r="C193" s="165">
        <f>SUM(C182:C192)</f>
        <v>0</v>
      </c>
      <c r="D193" s="165">
        <f t="shared" ref="D193:O193" si="25">SUM(D182:D192)</f>
        <v>0</v>
      </c>
      <c r="E193" s="165">
        <f t="shared" si="25"/>
        <v>0</v>
      </c>
      <c r="F193" s="165">
        <f t="shared" si="25"/>
        <v>0</v>
      </c>
      <c r="G193" s="165">
        <f t="shared" si="25"/>
        <v>0</v>
      </c>
      <c r="H193" s="165">
        <f t="shared" si="25"/>
        <v>0</v>
      </c>
      <c r="I193" s="165">
        <f t="shared" si="25"/>
        <v>0</v>
      </c>
      <c r="J193" s="165">
        <f t="shared" si="25"/>
        <v>0</v>
      </c>
      <c r="K193" s="165">
        <f t="shared" si="25"/>
        <v>0</v>
      </c>
      <c r="L193" s="165">
        <f t="shared" si="25"/>
        <v>0</v>
      </c>
      <c r="M193" s="165">
        <f t="shared" si="25"/>
        <v>0</v>
      </c>
      <c r="N193" s="165">
        <f t="shared" si="25"/>
        <v>0</v>
      </c>
      <c r="O193" s="165">
        <f t="shared" si="25"/>
        <v>0</v>
      </c>
      <c r="P193" s="165">
        <f t="shared" si="24"/>
        <v>0</v>
      </c>
      <c r="Q193" s="120"/>
      <c r="R193" s="175"/>
      <c r="S193" s="175"/>
      <c r="T193" s="175"/>
      <c r="U193" s="175"/>
      <c r="V193" s="175"/>
      <c r="W193" s="175"/>
      <c r="X193" s="175"/>
      <c r="Y193" s="175"/>
      <c r="Z193" s="175"/>
      <c r="AA193" s="175"/>
      <c r="AB193" s="175"/>
      <c r="AC193" s="175"/>
      <c r="AD193" s="175"/>
      <c r="AE193" s="175"/>
      <c r="AF193" s="175"/>
      <c r="AG193" s="175"/>
      <c r="AH193" s="175"/>
      <c r="AI193" s="175"/>
      <c r="AJ193" s="175"/>
      <c r="AK193" s="175"/>
      <c r="AL193" s="175"/>
    </row>
    <row r="194" spans="1:38" ht="13.5">
      <c r="A194" s="162"/>
      <c r="B194" s="162" t="s">
        <v>421</v>
      </c>
      <c r="C194" s="170"/>
      <c r="D194" s="170"/>
      <c r="E194" s="170"/>
      <c r="F194" s="170"/>
      <c r="G194" s="170"/>
      <c r="H194" s="170"/>
      <c r="I194" s="170"/>
      <c r="J194" s="182"/>
      <c r="K194" s="171"/>
      <c r="L194" s="171"/>
      <c r="M194" s="171"/>
      <c r="N194" s="182"/>
      <c r="O194" s="182"/>
      <c r="P194" s="170"/>
      <c r="Q194" s="120"/>
      <c r="R194" s="175"/>
      <c r="S194" s="175"/>
      <c r="T194" s="175"/>
      <c r="U194" s="175"/>
      <c r="V194" s="175"/>
      <c r="W194" s="175"/>
      <c r="X194" s="175"/>
      <c r="Y194" s="175"/>
      <c r="Z194" s="175"/>
      <c r="AA194" s="175"/>
      <c r="AB194" s="175"/>
      <c r="AC194" s="175"/>
      <c r="AD194" s="175"/>
      <c r="AE194" s="175"/>
      <c r="AF194" s="175"/>
      <c r="AG194" s="175"/>
      <c r="AH194" s="175"/>
      <c r="AI194" s="175"/>
      <c r="AJ194" s="175"/>
      <c r="AK194" s="175"/>
      <c r="AL194" s="175"/>
    </row>
    <row r="195" spans="1:38" ht="13.5">
      <c r="A195" s="140" t="s">
        <v>422</v>
      </c>
      <c r="B195" s="140" t="s">
        <v>423</v>
      </c>
      <c r="C195" s="8"/>
      <c r="D195" s="8"/>
      <c r="E195" s="8"/>
      <c r="F195" s="8"/>
      <c r="G195" s="8"/>
      <c r="H195" s="8"/>
      <c r="I195" s="8"/>
      <c r="J195" s="182"/>
      <c r="K195" s="164"/>
      <c r="L195" s="9"/>
      <c r="M195" s="9"/>
      <c r="N195" s="9"/>
      <c r="O195" s="182"/>
      <c r="P195" s="165">
        <f t="shared" ref="P195:P206" si="26">SUM(C195:O195)</f>
        <v>0</v>
      </c>
      <c r="Q195" s="120"/>
      <c r="R195" s="175"/>
      <c r="S195" s="175"/>
      <c r="T195" s="175"/>
      <c r="U195" s="175"/>
      <c r="V195" s="175"/>
      <c r="W195" s="175"/>
      <c r="X195" s="175"/>
      <c r="Y195" s="175"/>
      <c r="Z195" s="175"/>
      <c r="AA195" s="175"/>
      <c r="AB195" s="175"/>
      <c r="AC195" s="175"/>
      <c r="AD195" s="175"/>
      <c r="AE195" s="175"/>
      <c r="AF195" s="175"/>
      <c r="AG195" s="175"/>
      <c r="AH195" s="175"/>
      <c r="AI195" s="175"/>
      <c r="AJ195" s="175"/>
      <c r="AK195" s="175"/>
      <c r="AL195" s="175"/>
    </row>
    <row r="196" spans="1:38" ht="13.5">
      <c r="A196" s="140" t="s">
        <v>424</v>
      </c>
      <c r="B196" s="140" t="s">
        <v>425</v>
      </c>
      <c r="C196" s="8"/>
      <c r="D196" s="8"/>
      <c r="E196" s="8"/>
      <c r="F196" s="8"/>
      <c r="G196" s="8"/>
      <c r="H196" s="8"/>
      <c r="I196" s="8"/>
      <c r="J196" s="182"/>
      <c r="K196" s="164"/>
      <c r="L196" s="9"/>
      <c r="M196" s="9"/>
      <c r="N196" s="9"/>
      <c r="O196" s="182"/>
      <c r="P196" s="165">
        <f t="shared" si="26"/>
        <v>0</v>
      </c>
      <c r="Q196" s="120"/>
      <c r="R196" s="175"/>
      <c r="S196" s="175"/>
      <c r="T196" s="175"/>
      <c r="U196" s="175"/>
      <c r="V196" s="175"/>
      <c r="W196" s="175"/>
      <c r="X196" s="175"/>
      <c r="Y196" s="175"/>
      <c r="Z196" s="175"/>
      <c r="AA196" s="175"/>
      <c r="AB196" s="175"/>
      <c r="AC196" s="175"/>
      <c r="AD196" s="175"/>
      <c r="AE196" s="175"/>
      <c r="AF196" s="175"/>
      <c r="AG196" s="175"/>
      <c r="AH196" s="175"/>
      <c r="AI196" s="175"/>
      <c r="AJ196" s="175"/>
      <c r="AK196" s="175"/>
      <c r="AL196" s="175"/>
    </row>
    <row r="197" spans="1:38" ht="13.5">
      <c r="A197" s="140" t="s">
        <v>426</v>
      </c>
      <c r="B197" s="140" t="s">
        <v>427</v>
      </c>
      <c r="C197" s="8"/>
      <c r="D197" s="8"/>
      <c r="E197" s="8"/>
      <c r="F197" s="8"/>
      <c r="G197" s="8"/>
      <c r="H197" s="8"/>
      <c r="I197" s="8"/>
      <c r="J197" s="182"/>
      <c r="K197" s="164"/>
      <c r="L197" s="9"/>
      <c r="M197" s="9"/>
      <c r="N197" s="9"/>
      <c r="O197" s="182"/>
      <c r="P197" s="165">
        <f t="shared" si="26"/>
        <v>0</v>
      </c>
      <c r="Q197" s="120"/>
      <c r="R197" s="175"/>
      <c r="S197" s="175"/>
      <c r="T197" s="175"/>
      <c r="U197" s="175"/>
      <c r="V197" s="175"/>
      <c r="W197" s="175"/>
      <c r="X197" s="175"/>
      <c r="Y197" s="175"/>
      <c r="Z197" s="175"/>
      <c r="AA197" s="175"/>
      <c r="AB197" s="175"/>
      <c r="AC197" s="175"/>
      <c r="AD197" s="175"/>
      <c r="AE197" s="175"/>
      <c r="AF197" s="175"/>
      <c r="AG197" s="175"/>
      <c r="AH197" s="175"/>
      <c r="AI197" s="175"/>
      <c r="AJ197" s="175"/>
      <c r="AK197" s="175"/>
      <c r="AL197" s="175"/>
    </row>
    <row r="198" spans="1:38" ht="13.5">
      <c r="A198" s="140" t="s">
        <v>428</v>
      </c>
      <c r="B198" s="140" t="s">
        <v>429</v>
      </c>
      <c r="C198" s="8"/>
      <c r="D198" s="8"/>
      <c r="E198" s="8"/>
      <c r="F198" s="8"/>
      <c r="G198" s="8"/>
      <c r="H198" s="8"/>
      <c r="I198" s="8"/>
      <c r="J198" s="182"/>
      <c r="K198" s="164"/>
      <c r="L198" s="9"/>
      <c r="M198" s="9"/>
      <c r="N198" s="9"/>
      <c r="O198" s="182"/>
      <c r="P198" s="165">
        <f t="shared" si="26"/>
        <v>0</v>
      </c>
      <c r="Q198" s="120"/>
      <c r="R198" s="175"/>
      <c r="S198" s="175"/>
      <c r="T198" s="175"/>
      <c r="U198" s="175"/>
      <c r="V198" s="175"/>
      <c r="W198" s="175"/>
      <c r="X198" s="175"/>
      <c r="Y198" s="175"/>
      <c r="Z198" s="175"/>
      <c r="AA198" s="175"/>
      <c r="AB198" s="175"/>
      <c r="AC198" s="175"/>
      <c r="AD198" s="175"/>
      <c r="AE198" s="175"/>
      <c r="AF198" s="175"/>
      <c r="AG198" s="175"/>
      <c r="AH198" s="175"/>
      <c r="AI198" s="175"/>
      <c r="AJ198" s="175"/>
      <c r="AK198" s="175"/>
      <c r="AL198" s="175"/>
    </row>
    <row r="199" spans="1:38" ht="13.5">
      <c r="A199" s="140" t="s">
        <v>430</v>
      </c>
      <c r="B199" s="140" t="s">
        <v>431</v>
      </c>
      <c r="C199" s="8"/>
      <c r="D199" s="8"/>
      <c r="E199" s="8"/>
      <c r="F199" s="8"/>
      <c r="G199" s="8"/>
      <c r="H199" s="8"/>
      <c r="I199" s="8"/>
      <c r="J199" s="182"/>
      <c r="K199" s="164"/>
      <c r="L199" s="9"/>
      <c r="M199" s="9"/>
      <c r="N199" s="9"/>
      <c r="O199" s="182"/>
      <c r="P199" s="165">
        <f t="shared" si="26"/>
        <v>0</v>
      </c>
      <c r="Q199" s="120"/>
      <c r="R199" s="175"/>
      <c r="S199" s="175"/>
      <c r="T199" s="175"/>
      <c r="U199" s="175"/>
      <c r="V199" s="175"/>
      <c r="W199" s="175"/>
      <c r="X199" s="175"/>
      <c r="Y199" s="175"/>
      <c r="Z199" s="175"/>
      <c r="AA199" s="175"/>
      <c r="AB199" s="175"/>
      <c r="AC199" s="175"/>
      <c r="AD199" s="175"/>
      <c r="AE199" s="175"/>
      <c r="AF199" s="175"/>
      <c r="AG199" s="175"/>
      <c r="AH199" s="175"/>
      <c r="AI199" s="175"/>
      <c r="AJ199" s="175"/>
      <c r="AK199" s="175"/>
      <c r="AL199" s="175"/>
    </row>
    <row r="200" spans="1:38" ht="13.5">
      <c r="A200" s="140" t="s">
        <v>432</v>
      </c>
      <c r="B200" s="140" t="s">
        <v>433</v>
      </c>
      <c r="C200" s="8"/>
      <c r="D200" s="8"/>
      <c r="E200" s="8"/>
      <c r="F200" s="8"/>
      <c r="G200" s="8"/>
      <c r="H200" s="8"/>
      <c r="I200" s="8"/>
      <c r="J200" s="182"/>
      <c r="K200" s="164"/>
      <c r="L200" s="9"/>
      <c r="M200" s="9"/>
      <c r="N200" s="9"/>
      <c r="O200" s="182"/>
      <c r="P200" s="165">
        <f t="shared" si="26"/>
        <v>0</v>
      </c>
      <c r="Q200" s="120"/>
      <c r="R200" s="175"/>
      <c r="S200" s="175"/>
      <c r="T200" s="175"/>
      <c r="U200" s="175"/>
      <c r="V200" s="175"/>
      <c r="W200" s="175"/>
      <c r="X200" s="175"/>
      <c r="Y200" s="175"/>
      <c r="Z200" s="175"/>
      <c r="AA200" s="175"/>
      <c r="AB200" s="175"/>
      <c r="AC200" s="175"/>
      <c r="AD200" s="175"/>
      <c r="AE200" s="175"/>
      <c r="AF200" s="175"/>
      <c r="AG200" s="175"/>
      <c r="AH200" s="175"/>
      <c r="AI200" s="175"/>
      <c r="AJ200" s="175"/>
      <c r="AK200" s="175"/>
      <c r="AL200" s="175"/>
    </row>
    <row r="201" spans="1:38" ht="13.5">
      <c r="A201" s="140" t="s">
        <v>434</v>
      </c>
      <c r="B201" s="140" t="s">
        <v>435</v>
      </c>
      <c r="C201" s="8"/>
      <c r="D201" s="8"/>
      <c r="E201" s="8"/>
      <c r="F201" s="8"/>
      <c r="G201" s="8"/>
      <c r="H201" s="8"/>
      <c r="I201" s="8"/>
      <c r="J201" s="182"/>
      <c r="K201" s="164"/>
      <c r="L201" s="9"/>
      <c r="M201" s="9"/>
      <c r="N201" s="9"/>
      <c r="O201" s="182"/>
      <c r="P201" s="165">
        <f t="shared" si="26"/>
        <v>0</v>
      </c>
      <c r="Q201" s="120"/>
      <c r="R201" s="175"/>
      <c r="S201" s="175"/>
      <c r="T201" s="175"/>
      <c r="U201" s="175"/>
      <c r="V201" s="175"/>
      <c r="W201" s="175"/>
      <c r="X201" s="175"/>
      <c r="Y201" s="175"/>
      <c r="Z201" s="175"/>
      <c r="AA201" s="175"/>
      <c r="AB201" s="175"/>
      <c r="AC201" s="175"/>
      <c r="AD201" s="175"/>
      <c r="AE201" s="175"/>
      <c r="AF201" s="175"/>
      <c r="AG201" s="175"/>
      <c r="AH201" s="175"/>
      <c r="AI201" s="175"/>
      <c r="AJ201" s="175"/>
      <c r="AK201" s="175"/>
      <c r="AL201" s="175"/>
    </row>
    <row r="202" spans="1:38" ht="13.5">
      <c r="A202" s="140" t="s">
        <v>436</v>
      </c>
      <c r="B202" s="140" t="s">
        <v>0</v>
      </c>
      <c r="C202" s="8"/>
      <c r="D202" s="8"/>
      <c r="E202" s="8"/>
      <c r="F202" s="8"/>
      <c r="G202" s="8"/>
      <c r="H202" s="8"/>
      <c r="I202" s="8"/>
      <c r="J202" s="182"/>
      <c r="K202" s="164"/>
      <c r="L202" s="9"/>
      <c r="M202" s="9"/>
      <c r="N202" s="9"/>
      <c r="O202" s="182"/>
      <c r="P202" s="165">
        <f t="shared" si="26"/>
        <v>0</v>
      </c>
      <c r="Q202" s="120"/>
      <c r="R202" s="175"/>
      <c r="S202" s="175"/>
      <c r="T202" s="175"/>
      <c r="U202" s="175"/>
      <c r="V202" s="175"/>
      <c r="W202" s="175"/>
      <c r="X202" s="175"/>
      <c r="Y202" s="175"/>
      <c r="Z202" s="175"/>
      <c r="AA202" s="175"/>
      <c r="AB202" s="175"/>
      <c r="AC202" s="175"/>
      <c r="AD202" s="175"/>
      <c r="AE202" s="175"/>
      <c r="AF202" s="175"/>
      <c r="AG202" s="175"/>
      <c r="AH202" s="175"/>
      <c r="AI202" s="175"/>
      <c r="AJ202" s="175"/>
      <c r="AK202" s="175"/>
      <c r="AL202" s="175"/>
    </row>
    <row r="203" spans="1:38" ht="13.5">
      <c r="A203" s="140" t="s">
        <v>1</v>
      </c>
      <c r="B203" s="140" t="s">
        <v>2</v>
      </c>
      <c r="C203" s="8"/>
      <c r="D203" s="8"/>
      <c r="E203" s="8"/>
      <c r="F203" s="8"/>
      <c r="G203" s="8"/>
      <c r="H203" s="8"/>
      <c r="I203" s="8"/>
      <c r="J203" s="182"/>
      <c r="K203" s="164"/>
      <c r="L203" s="9"/>
      <c r="M203" s="9"/>
      <c r="N203" s="9"/>
      <c r="O203" s="182"/>
      <c r="P203" s="165">
        <f t="shared" si="26"/>
        <v>0</v>
      </c>
      <c r="Q203" s="120"/>
      <c r="R203" s="175"/>
      <c r="S203" s="175"/>
      <c r="T203" s="175"/>
      <c r="U203" s="175"/>
      <c r="V203" s="175"/>
      <c r="W203" s="175"/>
      <c r="X203" s="175"/>
      <c r="Y203" s="175"/>
      <c r="Z203" s="175"/>
      <c r="AA203" s="175"/>
      <c r="AB203" s="175"/>
      <c r="AC203" s="175"/>
      <c r="AD203" s="175"/>
      <c r="AE203" s="175"/>
      <c r="AF203" s="175"/>
      <c r="AG203" s="175"/>
      <c r="AH203" s="175"/>
      <c r="AI203" s="175"/>
      <c r="AJ203" s="175"/>
      <c r="AK203" s="175"/>
      <c r="AL203" s="175"/>
    </row>
    <row r="204" spans="1:38" ht="13.5">
      <c r="A204" s="140" t="s">
        <v>3</v>
      </c>
      <c r="B204" s="140" t="s">
        <v>4</v>
      </c>
      <c r="C204" s="8"/>
      <c r="D204" s="8"/>
      <c r="E204" s="8"/>
      <c r="F204" s="8"/>
      <c r="G204" s="8"/>
      <c r="H204" s="8"/>
      <c r="I204" s="8"/>
      <c r="J204" s="182"/>
      <c r="K204" s="164"/>
      <c r="L204" s="9"/>
      <c r="M204" s="9"/>
      <c r="N204" s="9"/>
      <c r="O204" s="182"/>
      <c r="P204" s="165">
        <f t="shared" si="26"/>
        <v>0</v>
      </c>
      <c r="Q204" s="120"/>
      <c r="R204" s="175"/>
      <c r="S204" s="175"/>
      <c r="T204" s="175"/>
      <c r="U204" s="175"/>
      <c r="V204" s="175"/>
      <c r="W204" s="175"/>
      <c r="X204" s="175"/>
      <c r="Y204" s="175"/>
      <c r="Z204" s="175"/>
      <c r="AA204" s="175"/>
      <c r="AB204" s="175"/>
      <c r="AC204" s="175"/>
      <c r="AD204" s="175"/>
      <c r="AE204" s="175"/>
      <c r="AF204" s="175"/>
      <c r="AG204" s="175"/>
      <c r="AH204" s="175"/>
      <c r="AI204" s="175"/>
      <c r="AJ204" s="175"/>
      <c r="AK204" s="175"/>
      <c r="AL204" s="175"/>
    </row>
    <row r="205" spans="1:38" ht="13.5">
      <c r="A205" s="140" t="s">
        <v>5</v>
      </c>
      <c r="B205" s="140" t="s">
        <v>6</v>
      </c>
      <c r="C205" s="8"/>
      <c r="D205" s="8"/>
      <c r="E205" s="8"/>
      <c r="F205" s="8"/>
      <c r="G205" s="8"/>
      <c r="H205" s="8"/>
      <c r="I205" s="8"/>
      <c r="J205" s="182"/>
      <c r="K205" s="164"/>
      <c r="L205" s="9"/>
      <c r="M205" s="9"/>
      <c r="N205" s="9"/>
      <c r="O205" s="182"/>
      <c r="P205" s="165">
        <f t="shared" si="26"/>
        <v>0</v>
      </c>
      <c r="Q205" s="120"/>
      <c r="R205" s="175"/>
      <c r="S205" s="175"/>
      <c r="T205" s="175"/>
      <c r="U205" s="175"/>
      <c r="V205" s="175"/>
      <c r="W205" s="175"/>
      <c r="X205" s="175"/>
      <c r="Y205" s="175"/>
      <c r="Z205" s="175"/>
      <c r="AA205" s="175"/>
      <c r="AB205" s="175"/>
      <c r="AC205" s="175"/>
      <c r="AD205" s="175"/>
      <c r="AE205" s="175"/>
      <c r="AF205" s="175"/>
      <c r="AG205" s="175"/>
      <c r="AH205" s="175"/>
      <c r="AI205" s="175"/>
      <c r="AJ205" s="175"/>
      <c r="AK205" s="175"/>
      <c r="AL205" s="175"/>
    </row>
    <row r="206" spans="1:38" ht="13.5">
      <c r="A206" s="169"/>
      <c r="B206" s="169" t="s">
        <v>511</v>
      </c>
      <c r="C206" s="165">
        <f>SUM(C195:C205)</f>
        <v>0</v>
      </c>
      <c r="D206" s="165">
        <f t="shared" ref="D206:O206" si="27">SUM(D195:D205)</f>
        <v>0</v>
      </c>
      <c r="E206" s="165">
        <f t="shared" si="27"/>
        <v>0</v>
      </c>
      <c r="F206" s="165">
        <f t="shared" si="27"/>
        <v>0</v>
      </c>
      <c r="G206" s="165">
        <f t="shared" si="27"/>
        <v>0</v>
      </c>
      <c r="H206" s="165">
        <f t="shared" si="27"/>
        <v>0</v>
      </c>
      <c r="I206" s="165">
        <f t="shared" si="27"/>
        <v>0</v>
      </c>
      <c r="J206" s="165">
        <f t="shared" si="27"/>
        <v>0</v>
      </c>
      <c r="K206" s="165">
        <f t="shared" si="27"/>
        <v>0</v>
      </c>
      <c r="L206" s="165">
        <f t="shared" si="27"/>
        <v>0</v>
      </c>
      <c r="M206" s="165">
        <f t="shared" si="27"/>
        <v>0</v>
      </c>
      <c r="N206" s="165">
        <f t="shared" si="27"/>
        <v>0</v>
      </c>
      <c r="O206" s="165">
        <f t="shared" si="27"/>
        <v>0</v>
      </c>
      <c r="P206" s="165">
        <f t="shared" si="26"/>
        <v>0</v>
      </c>
      <c r="Q206" s="120"/>
      <c r="R206" s="175"/>
      <c r="S206" s="175"/>
      <c r="T206" s="175"/>
      <c r="U206" s="175"/>
      <c r="V206" s="175"/>
      <c r="W206" s="175"/>
      <c r="X206" s="175"/>
      <c r="Y206" s="175"/>
      <c r="Z206" s="175"/>
      <c r="AA206" s="175"/>
      <c r="AB206" s="175"/>
      <c r="AC206" s="175"/>
      <c r="AD206" s="175"/>
      <c r="AE206" s="175"/>
      <c r="AF206" s="175"/>
      <c r="AG206" s="175"/>
      <c r="AH206" s="175"/>
      <c r="AI206" s="175"/>
      <c r="AJ206" s="175"/>
      <c r="AK206" s="175"/>
      <c r="AL206" s="175"/>
    </row>
    <row r="207" spans="1:38" ht="13.5">
      <c r="A207" s="162"/>
      <c r="B207" s="162" t="s">
        <v>7</v>
      </c>
      <c r="C207" s="170"/>
      <c r="D207" s="170"/>
      <c r="E207" s="170"/>
      <c r="F207" s="170"/>
      <c r="G207" s="170"/>
      <c r="H207" s="170"/>
      <c r="I207" s="170"/>
      <c r="J207" s="182"/>
      <c r="K207" s="171"/>
      <c r="L207" s="171"/>
      <c r="M207" s="171"/>
      <c r="N207" s="182"/>
      <c r="O207" s="182"/>
      <c r="P207" s="170"/>
      <c r="Q207" s="120"/>
      <c r="R207" s="175"/>
      <c r="S207" s="175"/>
      <c r="T207" s="175"/>
      <c r="U207" s="175"/>
      <c r="V207" s="175"/>
      <c r="W207" s="175"/>
      <c r="X207" s="175"/>
      <c r="Y207" s="175"/>
      <c r="Z207" s="175"/>
      <c r="AA207" s="175"/>
      <c r="AB207" s="175"/>
      <c r="AC207" s="175"/>
      <c r="AD207" s="175"/>
      <c r="AE207" s="175"/>
      <c r="AF207" s="175"/>
      <c r="AG207" s="175"/>
      <c r="AH207" s="175"/>
      <c r="AI207" s="175"/>
      <c r="AJ207" s="175"/>
      <c r="AK207" s="175"/>
      <c r="AL207" s="175"/>
    </row>
    <row r="208" spans="1:38" ht="13.5">
      <c r="A208" s="140" t="s">
        <v>8</v>
      </c>
      <c r="B208" s="140" t="s">
        <v>9</v>
      </c>
      <c r="C208" s="8"/>
      <c r="D208" s="8"/>
      <c r="E208" s="8"/>
      <c r="F208" s="8"/>
      <c r="G208" s="8"/>
      <c r="H208" s="8"/>
      <c r="I208" s="8"/>
      <c r="J208" s="182"/>
      <c r="K208" s="164"/>
      <c r="L208" s="9"/>
      <c r="M208" s="9"/>
      <c r="N208" s="9"/>
      <c r="O208" s="182"/>
      <c r="P208" s="165">
        <f t="shared" ref="P208:P228" si="28">SUM(C208:O208)</f>
        <v>0</v>
      </c>
      <c r="Q208" s="120"/>
      <c r="R208" s="175"/>
      <c r="S208" s="175"/>
      <c r="T208" s="175"/>
      <c r="U208" s="175"/>
      <c r="V208" s="175"/>
      <c r="W208" s="175"/>
      <c r="X208" s="175"/>
      <c r="Y208" s="175"/>
      <c r="Z208" s="175"/>
      <c r="AA208" s="175"/>
      <c r="AB208" s="175"/>
      <c r="AC208" s="175"/>
      <c r="AD208" s="175"/>
      <c r="AE208" s="175"/>
      <c r="AF208" s="175"/>
      <c r="AG208" s="175"/>
      <c r="AH208" s="175"/>
      <c r="AI208" s="175"/>
      <c r="AJ208" s="175"/>
      <c r="AK208" s="175"/>
      <c r="AL208" s="175"/>
    </row>
    <row r="209" spans="1:38" ht="13.5">
      <c r="A209" s="140" t="s">
        <v>10</v>
      </c>
      <c r="B209" s="140" t="s">
        <v>11</v>
      </c>
      <c r="C209" s="8"/>
      <c r="D209" s="8"/>
      <c r="E209" s="8"/>
      <c r="F209" s="8"/>
      <c r="G209" s="8"/>
      <c r="H209" s="8"/>
      <c r="I209" s="8"/>
      <c r="J209" s="182"/>
      <c r="K209" s="164"/>
      <c r="L209" s="9"/>
      <c r="M209" s="9"/>
      <c r="N209" s="9"/>
      <c r="O209" s="182"/>
      <c r="P209" s="165">
        <f t="shared" si="28"/>
        <v>0</v>
      </c>
      <c r="Q209" s="120"/>
      <c r="R209" s="175"/>
      <c r="S209" s="175"/>
      <c r="T209" s="175"/>
      <c r="U209" s="175"/>
      <c r="V209" s="175"/>
      <c r="W209" s="175"/>
      <c r="X209" s="175"/>
      <c r="Y209" s="175"/>
      <c r="Z209" s="175"/>
      <c r="AA209" s="175"/>
      <c r="AB209" s="175"/>
      <c r="AC209" s="175"/>
      <c r="AD209" s="175"/>
      <c r="AE209" s="175"/>
      <c r="AF209" s="175"/>
      <c r="AG209" s="175"/>
      <c r="AH209" s="175"/>
      <c r="AI209" s="175"/>
      <c r="AJ209" s="175"/>
      <c r="AK209" s="175"/>
      <c r="AL209" s="175"/>
    </row>
    <row r="210" spans="1:38" ht="13.5">
      <c r="A210" s="140" t="s">
        <v>12</v>
      </c>
      <c r="B210" s="140" t="s">
        <v>13</v>
      </c>
      <c r="C210" s="8"/>
      <c r="D210" s="8"/>
      <c r="E210" s="8"/>
      <c r="F210" s="8"/>
      <c r="G210" s="8"/>
      <c r="H210" s="8"/>
      <c r="I210" s="8"/>
      <c r="J210" s="182"/>
      <c r="K210" s="164"/>
      <c r="L210" s="9"/>
      <c r="M210" s="9"/>
      <c r="N210" s="9"/>
      <c r="O210" s="182"/>
      <c r="P210" s="165">
        <f t="shared" si="28"/>
        <v>0</v>
      </c>
      <c r="Q210" s="120"/>
      <c r="R210" s="175"/>
      <c r="S210" s="175"/>
      <c r="T210" s="175"/>
      <c r="U210" s="175"/>
      <c r="V210" s="175"/>
      <c r="W210" s="175"/>
      <c r="X210" s="175"/>
      <c r="Y210" s="175"/>
      <c r="Z210" s="175"/>
      <c r="AA210" s="175"/>
      <c r="AB210" s="175"/>
      <c r="AC210" s="175"/>
      <c r="AD210" s="175"/>
      <c r="AE210" s="175"/>
      <c r="AF210" s="175"/>
      <c r="AG210" s="175"/>
      <c r="AH210" s="175"/>
      <c r="AI210" s="175"/>
      <c r="AJ210" s="175"/>
      <c r="AK210" s="175"/>
      <c r="AL210" s="175"/>
    </row>
    <row r="211" spans="1:38" ht="13.5">
      <c r="A211" s="140" t="s">
        <v>14</v>
      </c>
      <c r="B211" s="140" t="s">
        <v>15</v>
      </c>
      <c r="C211" s="8"/>
      <c r="D211" s="8"/>
      <c r="E211" s="8"/>
      <c r="F211" s="8"/>
      <c r="G211" s="8"/>
      <c r="H211" s="8"/>
      <c r="I211" s="8"/>
      <c r="J211" s="182"/>
      <c r="K211" s="164"/>
      <c r="L211" s="9"/>
      <c r="M211" s="9"/>
      <c r="N211" s="9"/>
      <c r="O211" s="182"/>
      <c r="P211" s="165">
        <f t="shared" si="28"/>
        <v>0</v>
      </c>
      <c r="Q211" s="120"/>
      <c r="R211" s="175"/>
      <c r="S211" s="175"/>
      <c r="T211" s="175"/>
      <c r="U211" s="175"/>
      <c r="V211" s="175"/>
      <c r="W211" s="175"/>
      <c r="X211" s="175"/>
      <c r="Y211" s="175"/>
      <c r="Z211" s="175"/>
      <c r="AA211" s="175"/>
      <c r="AB211" s="175"/>
      <c r="AC211" s="175"/>
      <c r="AD211" s="175"/>
      <c r="AE211" s="175"/>
      <c r="AF211" s="175"/>
      <c r="AG211" s="175"/>
      <c r="AH211" s="175"/>
      <c r="AI211" s="175"/>
      <c r="AJ211" s="175"/>
      <c r="AK211" s="175"/>
      <c r="AL211" s="175"/>
    </row>
    <row r="212" spans="1:38" ht="13.5">
      <c r="A212" s="140" t="s">
        <v>16</v>
      </c>
      <c r="B212" s="140" t="s">
        <v>17</v>
      </c>
      <c r="C212" s="8"/>
      <c r="D212" s="8"/>
      <c r="E212" s="8"/>
      <c r="F212" s="8"/>
      <c r="G212" s="8"/>
      <c r="H212" s="8"/>
      <c r="I212" s="8"/>
      <c r="J212" s="182"/>
      <c r="K212" s="164"/>
      <c r="L212" s="9"/>
      <c r="M212" s="9"/>
      <c r="N212" s="9"/>
      <c r="O212" s="182"/>
      <c r="P212" s="165">
        <f t="shared" si="28"/>
        <v>0</v>
      </c>
      <c r="Q212" s="120"/>
      <c r="R212" s="175"/>
      <c r="S212" s="175"/>
      <c r="T212" s="175"/>
      <c r="U212" s="175"/>
      <c r="V212" s="175"/>
      <c r="W212" s="175"/>
      <c r="X212" s="175"/>
      <c r="Y212" s="175"/>
      <c r="Z212" s="175"/>
      <c r="AA212" s="175"/>
      <c r="AB212" s="175"/>
      <c r="AC212" s="175"/>
      <c r="AD212" s="175"/>
      <c r="AE212" s="175"/>
      <c r="AF212" s="175"/>
      <c r="AG212" s="175"/>
      <c r="AH212" s="175"/>
      <c r="AI212" s="175"/>
      <c r="AJ212" s="175"/>
      <c r="AK212" s="175"/>
      <c r="AL212" s="175"/>
    </row>
    <row r="213" spans="1:38" ht="13.5">
      <c r="A213" s="140" t="s">
        <v>18</v>
      </c>
      <c r="B213" s="140" t="s">
        <v>349</v>
      </c>
      <c r="C213" s="8"/>
      <c r="D213" s="8"/>
      <c r="E213" s="8"/>
      <c r="F213" s="8"/>
      <c r="G213" s="8"/>
      <c r="H213" s="8"/>
      <c r="I213" s="8"/>
      <c r="J213" s="182"/>
      <c r="K213" s="164"/>
      <c r="L213" s="9"/>
      <c r="M213" s="9"/>
      <c r="N213" s="9"/>
      <c r="O213" s="182"/>
      <c r="P213" s="165">
        <f t="shared" si="28"/>
        <v>0</v>
      </c>
      <c r="Q213" s="120"/>
      <c r="R213" s="175"/>
      <c r="S213" s="175"/>
      <c r="T213" s="175"/>
      <c r="U213" s="175"/>
      <c r="V213" s="175"/>
      <c r="W213" s="175"/>
      <c r="X213" s="175"/>
      <c r="Y213" s="175"/>
      <c r="Z213" s="175"/>
      <c r="AA213" s="175"/>
      <c r="AB213" s="175"/>
      <c r="AC213" s="175"/>
      <c r="AD213" s="175"/>
      <c r="AE213" s="175"/>
      <c r="AF213" s="175"/>
      <c r="AG213" s="175"/>
      <c r="AH213" s="175"/>
      <c r="AI213" s="175"/>
      <c r="AJ213" s="175"/>
      <c r="AK213" s="175"/>
      <c r="AL213" s="175"/>
    </row>
    <row r="214" spans="1:38" ht="13.5">
      <c r="A214" s="140" t="s">
        <v>19</v>
      </c>
      <c r="B214" s="140" t="s">
        <v>363</v>
      </c>
      <c r="C214" s="8"/>
      <c r="D214" s="8"/>
      <c r="E214" s="8"/>
      <c r="F214" s="8"/>
      <c r="G214" s="8"/>
      <c r="H214" s="8"/>
      <c r="I214" s="8"/>
      <c r="J214" s="182"/>
      <c r="K214" s="164"/>
      <c r="L214" s="9"/>
      <c r="M214" s="9"/>
      <c r="N214" s="9"/>
      <c r="O214" s="182"/>
      <c r="P214" s="165">
        <f t="shared" si="28"/>
        <v>0</v>
      </c>
      <c r="Q214" s="120"/>
      <c r="R214" s="175"/>
      <c r="S214" s="175"/>
      <c r="T214" s="175"/>
      <c r="U214" s="175"/>
      <c r="V214" s="175"/>
      <c r="W214" s="175"/>
      <c r="X214" s="175"/>
      <c r="Y214" s="175"/>
      <c r="Z214" s="175"/>
      <c r="AA214" s="175"/>
      <c r="AB214" s="175"/>
      <c r="AC214" s="175"/>
      <c r="AD214" s="175"/>
      <c r="AE214" s="175"/>
      <c r="AF214" s="175"/>
      <c r="AG214" s="175"/>
      <c r="AH214" s="175"/>
      <c r="AI214" s="175"/>
      <c r="AJ214" s="175"/>
      <c r="AK214" s="175"/>
      <c r="AL214" s="175"/>
    </row>
    <row r="215" spans="1:38" ht="13.5">
      <c r="A215" s="140" t="s">
        <v>20</v>
      </c>
      <c r="B215" s="140" t="s">
        <v>451</v>
      </c>
      <c r="C215" s="8"/>
      <c r="D215" s="8"/>
      <c r="E215" s="8"/>
      <c r="F215" s="8"/>
      <c r="G215" s="8"/>
      <c r="H215" s="8"/>
      <c r="I215" s="8"/>
      <c r="J215" s="182"/>
      <c r="K215" s="164"/>
      <c r="L215" s="9"/>
      <c r="M215" s="9"/>
      <c r="N215" s="9"/>
      <c r="O215" s="182"/>
      <c r="P215" s="165">
        <f t="shared" si="28"/>
        <v>0</v>
      </c>
      <c r="Q215" s="120"/>
      <c r="R215" s="175"/>
      <c r="S215" s="175"/>
      <c r="T215" s="175"/>
      <c r="U215" s="175"/>
      <c r="V215" s="175"/>
      <c r="W215" s="175"/>
      <c r="X215" s="175"/>
      <c r="Y215" s="175"/>
      <c r="Z215" s="175"/>
      <c r="AA215" s="175"/>
      <c r="AB215" s="175"/>
      <c r="AC215" s="175"/>
      <c r="AD215" s="175"/>
      <c r="AE215" s="175"/>
      <c r="AF215" s="175"/>
      <c r="AG215" s="175"/>
      <c r="AH215" s="175"/>
      <c r="AI215" s="175"/>
      <c r="AJ215" s="175"/>
      <c r="AK215" s="175"/>
      <c r="AL215" s="175"/>
    </row>
    <row r="216" spans="1:38" ht="13.5">
      <c r="A216" s="140" t="s">
        <v>21</v>
      </c>
      <c r="B216" s="140" t="s">
        <v>323</v>
      </c>
      <c r="C216" s="8"/>
      <c r="D216" s="8"/>
      <c r="E216" s="8"/>
      <c r="F216" s="8"/>
      <c r="G216" s="8"/>
      <c r="H216" s="8"/>
      <c r="I216" s="8"/>
      <c r="J216" s="182"/>
      <c r="K216" s="164"/>
      <c r="L216" s="182"/>
      <c r="M216" s="164"/>
      <c r="N216" s="164"/>
      <c r="O216" s="182"/>
      <c r="P216" s="165">
        <f t="shared" si="28"/>
        <v>0</v>
      </c>
      <c r="Q216" s="120"/>
      <c r="R216" s="175"/>
      <c r="S216" s="175"/>
      <c r="T216" s="175"/>
      <c r="U216" s="175"/>
      <c r="V216" s="175"/>
      <c r="W216" s="175"/>
      <c r="X216" s="175"/>
      <c r="Y216" s="175"/>
      <c r="Z216" s="175"/>
      <c r="AA216" s="175"/>
      <c r="AB216" s="175"/>
      <c r="AC216" s="175"/>
      <c r="AD216" s="175"/>
      <c r="AE216" s="175"/>
      <c r="AF216" s="175"/>
      <c r="AG216" s="175"/>
      <c r="AH216" s="175"/>
      <c r="AI216" s="175"/>
      <c r="AJ216" s="175"/>
      <c r="AK216" s="175"/>
      <c r="AL216" s="175"/>
    </row>
    <row r="217" spans="1:38" ht="13.5">
      <c r="A217" s="140" t="s">
        <v>22</v>
      </c>
      <c r="B217" s="140" t="s">
        <v>23</v>
      </c>
      <c r="C217" s="8"/>
      <c r="D217" s="8"/>
      <c r="E217" s="8"/>
      <c r="F217" s="8"/>
      <c r="G217" s="8"/>
      <c r="H217" s="8"/>
      <c r="I217" s="8"/>
      <c r="J217" s="182"/>
      <c r="K217" s="164"/>
      <c r="L217" s="9"/>
      <c r="M217" s="9"/>
      <c r="N217" s="9"/>
      <c r="O217" s="182"/>
      <c r="P217" s="165">
        <f t="shared" si="28"/>
        <v>0</v>
      </c>
      <c r="Q217" s="120"/>
      <c r="R217" s="175"/>
      <c r="S217" s="175"/>
      <c r="T217" s="175"/>
      <c r="U217" s="175"/>
      <c r="V217" s="175"/>
      <c r="W217" s="175"/>
      <c r="X217" s="175"/>
      <c r="Y217" s="175"/>
      <c r="Z217" s="175"/>
      <c r="AA217" s="175"/>
      <c r="AB217" s="175"/>
      <c r="AC217" s="175"/>
      <c r="AD217" s="175"/>
      <c r="AE217" s="175"/>
      <c r="AF217" s="175"/>
      <c r="AG217" s="175"/>
      <c r="AH217" s="175"/>
      <c r="AI217" s="175"/>
      <c r="AJ217" s="175"/>
      <c r="AK217" s="175"/>
      <c r="AL217" s="175"/>
    </row>
    <row r="218" spans="1:38" ht="13.5">
      <c r="A218" s="140" t="s">
        <v>24</v>
      </c>
      <c r="B218" s="140" t="s">
        <v>25</v>
      </c>
      <c r="C218" s="8"/>
      <c r="D218" s="8"/>
      <c r="E218" s="8"/>
      <c r="F218" s="8"/>
      <c r="G218" s="8"/>
      <c r="H218" s="8"/>
      <c r="I218" s="8"/>
      <c r="J218" s="182"/>
      <c r="K218" s="164"/>
      <c r="L218" s="9"/>
      <c r="M218" s="9"/>
      <c r="N218" s="9"/>
      <c r="O218" s="182"/>
      <c r="P218" s="165">
        <f t="shared" si="28"/>
        <v>0</v>
      </c>
      <c r="Q218" s="120"/>
      <c r="R218" s="175"/>
      <c r="S218" s="175"/>
      <c r="T218" s="175"/>
      <c r="U218" s="175"/>
      <c r="V218" s="175"/>
      <c r="W218" s="175"/>
      <c r="X218" s="175"/>
      <c r="Y218" s="175"/>
      <c r="Z218" s="175"/>
      <c r="AA218" s="175"/>
      <c r="AB218" s="175"/>
      <c r="AC218" s="175"/>
      <c r="AD218" s="175"/>
      <c r="AE218" s="175"/>
      <c r="AF218" s="175"/>
      <c r="AG218" s="175"/>
      <c r="AH218" s="175"/>
      <c r="AI218" s="175"/>
      <c r="AJ218" s="175"/>
      <c r="AK218" s="175"/>
      <c r="AL218" s="175"/>
    </row>
    <row r="219" spans="1:38" ht="13.5">
      <c r="A219" s="140" t="s">
        <v>26</v>
      </c>
      <c r="B219" s="140" t="s">
        <v>27</v>
      </c>
      <c r="C219" s="8"/>
      <c r="D219" s="8"/>
      <c r="E219" s="8"/>
      <c r="F219" s="8"/>
      <c r="G219" s="8"/>
      <c r="H219" s="8"/>
      <c r="I219" s="8"/>
      <c r="J219" s="182"/>
      <c r="K219" s="164"/>
      <c r="L219" s="9"/>
      <c r="M219" s="9"/>
      <c r="N219" s="9"/>
      <c r="O219" s="182"/>
      <c r="P219" s="165">
        <f t="shared" si="28"/>
        <v>0</v>
      </c>
      <c r="Q219" s="120"/>
      <c r="R219" s="175"/>
      <c r="S219" s="175"/>
      <c r="T219" s="175"/>
      <c r="U219" s="175"/>
      <c r="V219" s="175"/>
      <c r="W219" s="175"/>
      <c r="X219" s="175"/>
      <c r="Y219" s="175"/>
      <c r="Z219" s="175"/>
      <c r="AA219" s="175"/>
      <c r="AB219" s="175"/>
      <c r="AC219" s="175"/>
      <c r="AD219" s="175"/>
      <c r="AE219" s="175"/>
      <c r="AF219" s="175"/>
      <c r="AG219" s="175"/>
      <c r="AH219" s="175"/>
      <c r="AI219" s="175"/>
      <c r="AJ219" s="175"/>
      <c r="AK219" s="175"/>
      <c r="AL219" s="175"/>
    </row>
    <row r="220" spans="1:38" ht="13.5">
      <c r="A220" s="140" t="s">
        <v>28</v>
      </c>
      <c r="B220" s="140" t="s">
        <v>442</v>
      </c>
      <c r="C220" s="8"/>
      <c r="D220" s="8"/>
      <c r="E220" s="8"/>
      <c r="F220" s="8"/>
      <c r="G220" s="8"/>
      <c r="H220" s="8"/>
      <c r="I220" s="8"/>
      <c r="J220" s="182"/>
      <c r="K220" s="164"/>
      <c r="L220" s="8"/>
      <c r="M220" s="8"/>
      <c r="N220" s="8"/>
      <c r="O220" s="182"/>
      <c r="P220" s="165">
        <f t="shared" si="28"/>
        <v>0</v>
      </c>
      <c r="Q220" s="120"/>
      <c r="R220" s="175"/>
      <c r="S220" s="175"/>
      <c r="T220" s="175"/>
      <c r="U220" s="175"/>
      <c r="V220" s="175"/>
      <c r="W220" s="175"/>
      <c r="X220" s="175"/>
      <c r="Y220" s="175"/>
      <c r="Z220" s="175"/>
      <c r="AA220" s="175"/>
      <c r="AB220" s="175"/>
      <c r="AC220" s="175"/>
      <c r="AD220" s="175"/>
      <c r="AE220" s="175"/>
      <c r="AF220" s="175"/>
      <c r="AG220" s="175"/>
      <c r="AH220" s="175"/>
      <c r="AI220" s="175"/>
      <c r="AJ220" s="175"/>
      <c r="AK220" s="175"/>
      <c r="AL220" s="175"/>
    </row>
    <row r="221" spans="1:38" ht="13.5">
      <c r="A221" s="140" t="s">
        <v>29</v>
      </c>
      <c r="B221" s="140" t="s">
        <v>30</v>
      </c>
      <c r="C221" s="8"/>
      <c r="D221" s="8"/>
      <c r="E221" s="8"/>
      <c r="F221" s="8"/>
      <c r="G221" s="8"/>
      <c r="H221" s="8"/>
      <c r="I221" s="8"/>
      <c r="J221" s="182"/>
      <c r="K221" s="164"/>
      <c r="L221" s="9"/>
      <c r="M221" s="9"/>
      <c r="N221" s="9"/>
      <c r="O221" s="182"/>
      <c r="P221" s="165">
        <f t="shared" si="28"/>
        <v>0</v>
      </c>
      <c r="Q221" s="120"/>
      <c r="R221" s="175"/>
      <c r="S221" s="175"/>
      <c r="T221" s="175"/>
      <c r="U221" s="175"/>
      <c r="V221" s="175"/>
      <c r="W221" s="175"/>
      <c r="X221" s="175"/>
      <c r="Y221" s="175"/>
      <c r="Z221" s="175"/>
      <c r="AA221" s="175"/>
      <c r="AB221" s="175"/>
      <c r="AC221" s="175"/>
      <c r="AD221" s="175"/>
      <c r="AE221" s="175"/>
      <c r="AF221" s="175"/>
      <c r="AG221" s="175"/>
      <c r="AH221" s="175"/>
      <c r="AI221" s="175"/>
      <c r="AJ221" s="175"/>
      <c r="AK221" s="175"/>
      <c r="AL221" s="175"/>
    </row>
    <row r="222" spans="1:38" ht="13.5">
      <c r="A222" s="140" t="s">
        <v>474</v>
      </c>
      <c r="B222" s="140" t="s">
        <v>477</v>
      </c>
      <c r="C222" s="8"/>
      <c r="D222" s="8"/>
      <c r="E222" s="8"/>
      <c r="F222" s="8"/>
      <c r="G222" s="8"/>
      <c r="H222" s="8"/>
      <c r="I222" s="8"/>
      <c r="J222" s="182"/>
      <c r="K222" s="164"/>
      <c r="L222" s="9"/>
      <c r="M222" s="9"/>
      <c r="N222" s="9"/>
      <c r="O222" s="182"/>
      <c r="P222" s="165">
        <f t="shared" si="28"/>
        <v>0</v>
      </c>
      <c r="Q222" s="120"/>
      <c r="R222" s="175"/>
      <c r="S222" s="175"/>
      <c r="T222" s="175"/>
      <c r="U222" s="175"/>
      <c r="V222" s="175"/>
      <c r="W222" s="175"/>
      <c r="X222" s="175"/>
      <c r="Y222" s="175"/>
      <c r="Z222" s="175"/>
      <c r="AA222" s="175"/>
      <c r="AB222" s="175"/>
      <c r="AC222" s="175"/>
      <c r="AD222" s="175"/>
      <c r="AE222" s="175"/>
      <c r="AF222" s="175"/>
      <c r="AG222" s="175"/>
      <c r="AH222" s="175"/>
      <c r="AI222" s="175"/>
      <c r="AJ222" s="175"/>
      <c r="AK222" s="175"/>
      <c r="AL222" s="175"/>
    </row>
    <row r="223" spans="1:38" ht="13.5">
      <c r="A223" s="140" t="s">
        <v>31</v>
      </c>
      <c r="B223" s="140" t="s">
        <v>32</v>
      </c>
      <c r="C223" s="8"/>
      <c r="D223" s="8"/>
      <c r="E223" s="8"/>
      <c r="F223" s="8"/>
      <c r="G223" s="8"/>
      <c r="H223" s="8"/>
      <c r="I223" s="8"/>
      <c r="J223" s="182"/>
      <c r="K223" s="164"/>
      <c r="L223" s="9"/>
      <c r="M223" s="9"/>
      <c r="N223" s="9"/>
      <c r="O223" s="182"/>
      <c r="P223" s="165">
        <f t="shared" si="28"/>
        <v>0</v>
      </c>
      <c r="Q223" s="120"/>
      <c r="R223" s="175"/>
      <c r="S223" s="175"/>
      <c r="T223" s="175"/>
      <c r="U223" s="175"/>
      <c r="V223" s="175"/>
      <c r="W223" s="175"/>
      <c r="X223" s="175"/>
      <c r="Y223" s="175"/>
      <c r="Z223" s="175"/>
      <c r="AA223" s="175"/>
      <c r="AB223" s="175"/>
      <c r="AC223" s="175"/>
      <c r="AD223" s="175"/>
      <c r="AE223" s="175"/>
      <c r="AF223" s="175"/>
      <c r="AG223" s="175"/>
      <c r="AH223" s="175"/>
      <c r="AI223" s="175"/>
      <c r="AJ223" s="175"/>
      <c r="AK223" s="175"/>
      <c r="AL223" s="175"/>
    </row>
    <row r="224" spans="1:38" ht="13.5">
      <c r="A224" s="140" t="s">
        <v>33</v>
      </c>
      <c r="B224" s="140" t="s">
        <v>34</v>
      </c>
      <c r="C224" s="8"/>
      <c r="D224" s="8"/>
      <c r="E224" s="8"/>
      <c r="F224" s="8"/>
      <c r="G224" s="8"/>
      <c r="H224" s="8"/>
      <c r="I224" s="8"/>
      <c r="J224" s="182"/>
      <c r="K224" s="164"/>
      <c r="L224" s="9"/>
      <c r="M224" s="9"/>
      <c r="N224" s="9"/>
      <c r="O224" s="182"/>
      <c r="P224" s="165">
        <f t="shared" si="28"/>
        <v>0</v>
      </c>
      <c r="Q224" s="120"/>
      <c r="R224" s="175"/>
      <c r="S224" s="175"/>
      <c r="T224" s="175"/>
      <c r="U224" s="175"/>
      <c r="V224" s="175"/>
      <c r="W224" s="175"/>
      <c r="X224" s="175"/>
      <c r="Y224" s="175"/>
      <c r="Z224" s="175"/>
      <c r="AA224" s="175"/>
      <c r="AB224" s="175"/>
      <c r="AC224" s="175"/>
      <c r="AD224" s="175"/>
      <c r="AE224" s="175"/>
      <c r="AF224" s="175"/>
      <c r="AG224" s="175"/>
      <c r="AH224" s="175"/>
      <c r="AI224" s="175"/>
      <c r="AJ224" s="175"/>
      <c r="AK224" s="175"/>
      <c r="AL224" s="175"/>
    </row>
    <row r="225" spans="1:39" ht="13.5">
      <c r="A225" s="140" t="s">
        <v>35</v>
      </c>
      <c r="B225" s="140" t="s">
        <v>36</v>
      </c>
      <c r="C225" s="163"/>
      <c r="D225" s="163"/>
      <c r="E225" s="163"/>
      <c r="F225" s="163"/>
      <c r="G225" s="163"/>
      <c r="H225" s="163"/>
      <c r="I225" s="163"/>
      <c r="J225" s="163"/>
      <c r="K225" s="9"/>
      <c r="L225" s="164"/>
      <c r="M225" s="164"/>
      <c r="N225" s="164"/>
      <c r="O225" s="182"/>
      <c r="P225" s="165">
        <f t="shared" si="28"/>
        <v>0</v>
      </c>
      <c r="Q225" s="120"/>
      <c r="R225" s="175"/>
      <c r="S225" s="175"/>
      <c r="T225" s="175"/>
      <c r="U225" s="175"/>
      <c r="V225" s="175"/>
      <c r="W225" s="175"/>
      <c r="X225" s="175"/>
      <c r="Y225" s="175"/>
      <c r="Z225" s="175"/>
      <c r="AA225" s="175"/>
      <c r="AB225" s="175"/>
      <c r="AC225" s="175"/>
      <c r="AD225" s="175"/>
      <c r="AE225" s="175"/>
      <c r="AF225" s="175"/>
      <c r="AG225" s="175"/>
      <c r="AH225" s="175"/>
      <c r="AI225" s="175"/>
      <c r="AJ225" s="175"/>
      <c r="AK225" s="175"/>
      <c r="AL225" s="175"/>
    </row>
    <row r="226" spans="1:39" ht="13.5">
      <c r="A226" s="140"/>
      <c r="B226" s="140" t="s">
        <v>37</v>
      </c>
      <c r="C226" s="163"/>
      <c r="D226" s="163"/>
      <c r="E226" s="8"/>
      <c r="F226" s="163"/>
      <c r="G226" s="163"/>
      <c r="H226" s="163"/>
      <c r="I226" s="163"/>
      <c r="J226" s="163"/>
      <c r="K226" s="164"/>
      <c r="L226" s="9"/>
      <c r="M226" s="9"/>
      <c r="N226" s="9"/>
      <c r="O226" s="182"/>
      <c r="P226" s="165">
        <f t="shared" si="28"/>
        <v>0</v>
      </c>
      <c r="Q226" s="120"/>
      <c r="R226" s="175"/>
      <c r="S226" s="175"/>
      <c r="T226" s="175"/>
      <c r="U226" s="175"/>
      <c r="V226" s="175"/>
      <c r="W226" s="175"/>
      <c r="X226" s="175"/>
      <c r="Y226" s="175"/>
      <c r="Z226" s="175"/>
      <c r="AA226" s="175"/>
      <c r="AB226" s="175"/>
      <c r="AC226" s="175"/>
      <c r="AD226" s="175"/>
      <c r="AE226" s="175"/>
      <c r="AF226" s="175"/>
      <c r="AG226" s="175"/>
      <c r="AH226" s="175"/>
      <c r="AI226" s="175"/>
      <c r="AJ226" s="175"/>
      <c r="AK226" s="175"/>
      <c r="AL226" s="175"/>
    </row>
    <row r="227" spans="1:39" ht="13.5">
      <c r="A227" s="140"/>
      <c r="B227" s="143" t="s">
        <v>38</v>
      </c>
      <c r="C227" s="184"/>
      <c r="D227" s="184"/>
      <c r="E227" s="184"/>
      <c r="F227" s="184"/>
      <c r="G227" s="184"/>
      <c r="H227" s="184"/>
      <c r="I227" s="184"/>
      <c r="J227" s="43"/>
      <c r="K227" s="185"/>
      <c r="L227" s="49"/>
      <c r="M227" s="49"/>
      <c r="N227" s="49"/>
      <c r="O227" s="182"/>
      <c r="P227" s="165">
        <f t="shared" si="28"/>
        <v>0</v>
      </c>
      <c r="Q227" s="120"/>
      <c r="R227" s="175"/>
      <c r="S227" s="175"/>
      <c r="T227" s="175"/>
      <c r="U227" s="175"/>
      <c r="V227" s="175"/>
      <c r="W227" s="175"/>
      <c r="X227" s="175"/>
      <c r="Y227" s="175"/>
      <c r="Z227" s="175"/>
      <c r="AA227" s="175"/>
      <c r="AB227" s="175"/>
      <c r="AC227" s="175"/>
      <c r="AD227" s="175"/>
      <c r="AE227" s="175"/>
      <c r="AF227" s="175"/>
      <c r="AG227" s="175"/>
      <c r="AH227" s="175"/>
      <c r="AI227" s="175"/>
      <c r="AJ227" s="175"/>
      <c r="AK227" s="175"/>
      <c r="AL227" s="175"/>
    </row>
    <row r="228" spans="1:39" ht="13.5">
      <c r="A228" s="169"/>
      <c r="B228" s="169" t="s">
        <v>512</v>
      </c>
      <c r="C228" s="165">
        <f>SUM(C208:C227)</f>
        <v>0</v>
      </c>
      <c r="D228" s="165">
        <f t="shared" ref="D228:O228" si="29">SUM(D208:D227)</f>
        <v>0</v>
      </c>
      <c r="E228" s="165">
        <f t="shared" si="29"/>
        <v>0</v>
      </c>
      <c r="F228" s="165">
        <f t="shared" si="29"/>
        <v>0</v>
      </c>
      <c r="G228" s="165">
        <f t="shared" si="29"/>
        <v>0</v>
      </c>
      <c r="H228" s="165">
        <f t="shared" si="29"/>
        <v>0</v>
      </c>
      <c r="I228" s="165">
        <f t="shared" si="29"/>
        <v>0</v>
      </c>
      <c r="J228" s="165">
        <f t="shared" si="29"/>
        <v>0</v>
      </c>
      <c r="K228" s="165">
        <f t="shared" si="29"/>
        <v>0</v>
      </c>
      <c r="L228" s="165">
        <f t="shared" si="29"/>
        <v>0</v>
      </c>
      <c r="M228" s="165">
        <f t="shared" si="29"/>
        <v>0</v>
      </c>
      <c r="N228" s="165">
        <f t="shared" si="29"/>
        <v>0</v>
      </c>
      <c r="O228" s="165">
        <f t="shared" si="29"/>
        <v>0</v>
      </c>
      <c r="P228" s="165">
        <f t="shared" si="28"/>
        <v>0</v>
      </c>
      <c r="Q228" s="120"/>
      <c r="R228" s="175"/>
      <c r="S228" s="175"/>
      <c r="T228" s="175"/>
      <c r="U228" s="175"/>
      <c r="V228" s="175"/>
      <c r="W228" s="175"/>
      <c r="X228" s="175"/>
      <c r="Y228" s="175"/>
      <c r="Z228" s="175"/>
      <c r="AA228" s="175"/>
      <c r="AB228" s="175"/>
      <c r="AC228" s="175"/>
      <c r="AD228" s="175"/>
      <c r="AE228" s="175"/>
      <c r="AF228" s="175"/>
      <c r="AG228" s="175"/>
      <c r="AH228" s="175"/>
      <c r="AI228" s="175"/>
      <c r="AJ228" s="175"/>
      <c r="AK228" s="175"/>
      <c r="AL228" s="175"/>
    </row>
    <row r="229" spans="1:39" ht="13.5">
      <c r="A229" s="161"/>
      <c r="B229" s="161"/>
      <c r="C229" s="163"/>
      <c r="D229" s="163"/>
      <c r="E229" s="163"/>
      <c r="F229" s="163"/>
      <c r="G229" s="163"/>
      <c r="H229" s="163"/>
      <c r="I229" s="163"/>
      <c r="J229" s="163"/>
      <c r="K229" s="163"/>
      <c r="L229" s="163"/>
      <c r="M229" s="163"/>
      <c r="N229" s="163"/>
      <c r="O229" s="163"/>
      <c r="P229" s="163"/>
      <c r="Q229" s="120"/>
      <c r="R229" s="175"/>
      <c r="S229" s="175"/>
      <c r="T229" s="175"/>
      <c r="U229" s="175"/>
      <c r="V229" s="175"/>
      <c r="W229" s="175"/>
      <c r="X229" s="175"/>
      <c r="Y229" s="175"/>
      <c r="Z229" s="175"/>
      <c r="AA229" s="175"/>
      <c r="AB229" s="175"/>
      <c r="AC229" s="175"/>
      <c r="AD229" s="175"/>
      <c r="AE229" s="175"/>
      <c r="AF229" s="175"/>
      <c r="AG229" s="175"/>
      <c r="AH229" s="175"/>
      <c r="AI229" s="175"/>
      <c r="AJ229" s="175"/>
      <c r="AK229" s="175"/>
      <c r="AL229" s="175"/>
    </row>
    <row r="230" spans="1:39" ht="13.5">
      <c r="A230" s="169"/>
      <c r="B230" s="178" t="s">
        <v>488</v>
      </c>
      <c r="C230" s="165">
        <f>SUM(C169:C228)-C180-C193-C206-C228</f>
        <v>0</v>
      </c>
      <c r="D230" s="165">
        <f t="shared" ref="D230:P230" si="30">SUM(D169:D228)-D180-D193-D206-D228</f>
        <v>0</v>
      </c>
      <c r="E230" s="165">
        <f t="shared" si="30"/>
        <v>0</v>
      </c>
      <c r="F230" s="165">
        <f t="shared" si="30"/>
        <v>0</v>
      </c>
      <c r="G230" s="165">
        <f t="shared" si="30"/>
        <v>0</v>
      </c>
      <c r="H230" s="165">
        <f t="shared" si="30"/>
        <v>0</v>
      </c>
      <c r="I230" s="165">
        <f t="shared" si="30"/>
        <v>0</v>
      </c>
      <c r="J230" s="165">
        <f t="shared" si="30"/>
        <v>0</v>
      </c>
      <c r="K230" s="165">
        <f t="shared" si="30"/>
        <v>0</v>
      </c>
      <c r="L230" s="165">
        <f t="shared" si="30"/>
        <v>0</v>
      </c>
      <c r="M230" s="165">
        <f t="shared" si="30"/>
        <v>0</v>
      </c>
      <c r="N230" s="165">
        <f>SUM(N169:N228)-N180-N193-N206-N228</f>
        <v>0</v>
      </c>
      <c r="O230" s="165">
        <f t="shared" si="30"/>
        <v>0</v>
      </c>
      <c r="P230" s="165">
        <f t="shared" si="30"/>
        <v>0</v>
      </c>
      <c r="Q230" s="120"/>
      <c r="R230" s="175"/>
      <c r="S230" s="175"/>
      <c r="T230" s="175"/>
      <c r="U230" s="175"/>
      <c r="V230" s="175"/>
      <c r="W230" s="175"/>
      <c r="X230" s="175"/>
      <c r="Y230" s="175"/>
      <c r="Z230" s="175"/>
      <c r="AA230" s="175"/>
      <c r="AB230" s="175"/>
      <c r="AC230" s="175"/>
      <c r="AD230" s="175"/>
      <c r="AE230" s="175"/>
      <c r="AF230" s="175"/>
      <c r="AG230" s="175"/>
      <c r="AH230" s="175"/>
      <c r="AI230" s="175"/>
      <c r="AJ230" s="175"/>
      <c r="AK230" s="175"/>
      <c r="AL230" s="175"/>
    </row>
    <row r="231" spans="1:39" ht="13.5">
      <c r="A231" s="186"/>
      <c r="B231" s="187" t="s">
        <v>108</v>
      </c>
      <c r="C231" s="188"/>
      <c r="D231" s="188"/>
      <c r="E231" s="188"/>
      <c r="F231" s="188"/>
      <c r="G231" s="188"/>
      <c r="H231" s="188"/>
      <c r="I231" s="188"/>
      <c r="J231" s="188"/>
      <c r="K231" s="188"/>
      <c r="L231" s="188"/>
      <c r="M231" s="188"/>
      <c r="N231" s="188"/>
      <c r="O231" s="188"/>
      <c r="P231" s="189">
        <f>P164-P230</f>
        <v>0</v>
      </c>
      <c r="Q231" s="120"/>
      <c r="R231" s="175"/>
      <c r="S231" s="175"/>
      <c r="T231" s="175"/>
      <c r="U231" s="175"/>
      <c r="V231" s="175"/>
      <c r="W231" s="175"/>
      <c r="X231" s="175"/>
      <c r="Y231" s="175"/>
      <c r="Z231" s="175"/>
      <c r="AA231" s="175"/>
      <c r="AB231" s="175"/>
      <c r="AC231" s="175"/>
      <c r="AD231" s="175"/>
      <c r="AE231" s="175"/>
      <c r="AF231" s="175"/>
      <c r="AG231" s="175"/>
      <c r="AH231" s="175"/>
      <c r="AI231" s="175"/>
      <c r="AJ231" s="175"/>
      <c r="AK231" s="175"/>
      <c r="AL231" s="175"/>
    </row>
    <row r="232" spans="1:39" ht="13.5">
      <c r="A232" s="190" t="s">
        <v>450</v>
      </c>
      <c r="B232" s="191"/>
      <c r="C232" s="191"/>
      <c r="D232" s="165"/>
      <c r="E232" s="165"/>
      <c r="F232" s="165"/>
      <c r="G232" s="165"/>
      <c r="H232" s="165"/>
      <c r="I232" s="165"/>
      <c r="J232" s="165"/>
      <c r="K232" s="165"/>
      <c r="L232" s="165"/>
      <c r="M232" s="165"/>
      <c r="N232" s="165"/>
      <c r="O232" s="165"/>
      <c r="P232" s="165"/>
      <c r="Q232" s="120"/>
      <c r="R232" s="175"/>
      <c r="S232" s="175"/>
      <c r="T232" s="175"/>
      <c r="U232" s="175"/>
      <c r="V232" s="175"/>
      <c r="W232" s="175"/>
      <c r="X232" s="175"/>
      <c r="Y232" s="175"/>
      <c r="Z232" s="175"/>
      <c r="AA232" s="175"/>
      <c r="AB232" s="175"/>
      <c r="AC232" s="175"/>
      <c r="AD232" s="175"/>
      <c r="AE232" s="175"/>
      <c r="AF232" s="175"/>
      <c r="AG232" s="175"/>
      <c r="AH232" s="175"/>
      <c r="AI232" s="175"/>
      <c r="AJ232" s="175"/>
      <c r="AK232" s="175"/>
      <c r="AL232" s="175"/>
    </row>
    <row r="233" spans="1:39" ht="13.5">
      <c r="A233" s="140"/>
      <c r="B233" s="140" t="s">
        <v>39</v>
      </c>
      <c r="C233" s="165"/>
      <c r="D233" s="165"/>
      <c r="E233" s="8"/>
      <c r="F233" s="165"/>
      <c r="G233" s="8"/>
      <c r="H233" s="165"/>
      <c r="I233" s="165"/>
      <c r="J233" s="165"/>
      <c r="K233" s="8"/>
      <c r="L233" s="8"/>
      <c r="M233" s="8"/>
      <c r="N233" s="8"/>
      <c r="O233" s="165"/>
      <c r="P233" s="165">
        <f>SUM(C233:O233)</f>
        <v>0</v>
      </c>
      <c r="Q233" s="120"/>
      <c r="R233" s="175"/>
      <c r="S233" s="175"/>
      <c r="T233" s="175"/>
      <c r="U233" s="175"/>
      <c r="V233" s="175"/>
      <c r="W233" s="175"/>
      <c r="X233" s="175"/>
      <c r="Y233" s="175"/>
      <c r="Z233" s="175"/>
      <c r="AA233" s="175"/>
      <c r="AB233" s="175"/>
      <c r="AC233" s="175"/>
      <c r="AD233" s="175"/>
      <c r="AE233" s="175"/>
      <c r="AF233" s="175"/>
      <c r="AG233" s="175"/>
      <c r="AH233" s="175"/>
      <c r="AI233" s="175"/>
      <c r="AJ233" s="175"/>
      <c r="AK233" s="175"/>
      <c r="AL233" s="175"/>
    </row>
    <row r="234" spans="1:39" ht="13.5">
      <c r="A234" s="140"/>
      <c r="B234" s="140" t="s">
        <v>40</v>
      </c>
      <c r="C234" s="165"/>
      <c r="D234" s="165"/>
      <c r="E234" s="8"/>
      <c r="F234" s="165"/>
      <c r="G234" s="8"/>
      <c r="H234" s="165"/>
      <c r="I234" s="165"/>
      <c r="J234" s="165"/>
      <c r="K234" s="8"/>
      <c r="L234" s="8"/>
      <c r="M234" s="8"/>
      <c r="N234" s="8"/>
      <c r="O234" s="165"/>
      <c r="P234" s="165">
        <f>SUM(C234:O234)</f>
        <v>0</v>
      </c>
      <c r="Q234" s="120"/>
      <c r="R234" s="175"/>
      <c r="S234" s="175"/>
      <c r="T234" s="175"/>
      <c r="U234" s="175"/>
      <c r="V234" s="175"/>
      <c r="W234" s="175"/>
      <c r="X234" s="175"/>
      <c r="Y234" s="175"/>
      <c r="Z234" s="175"/>
      <c r="AA234" s="175"/>
      <c r="AB234" s="175"/>
      <c r="AC234" s="175"/>
      <c r="AD234" s="175"/>
      <c r="AE234" s="175"/>
      <c r="AF234" s="175"/>
      <c r="AG234" s="175"/>
      <c r="AH234" s="175"/>
      <c r="AI234" s="175"/>
      <c r="AJ234" s="175"/>
      <c r="AK234" s="175"/>
      <c r="AL234" s="175"/>
    </row>
    <row r="235" spans="1:39" ht="13.5">
      <c r="A235" s="140"/>
      <c r="B235" s="140" t="s">
        <v>96</v>
      </c>
      <c r="C235" s="165"/>
      <c r="D235" s="165"/>
      <c r="E235" s="166"/>
      <c r="F235" s="166"/>
      <c r="G235" s="166"/>
      <c r="H235" s="166"/>
      <c r="I235" s="165"/>
      <c r="J235" s="165"/>
      <c r="K235" s="165"/>
      <c r="L235" s="165"/>
      <c r="M235" s="165"/>
      <c r="N235" s="165"/>
      <c r="O235" s="165"/>
      <c r="P235" s="165">
        <f>SUM(C235:O235)</f>
        <v>0</v>
      </c>
      <c r="Q235" s="120"/>
      <c r="R235" s="175"/>
      <c r="S235" s="175"/>
      <c r="T235" s="175"/>
      <c r="U235" s="175"/>
      <c r="V235" s="175"/>
      <c r="W235" s="175"/>
      <c r="X235" s="175"/>
      <c r="Y235" s="175"/>
      <c r="Z235" s="175"/>
      <c r="AA235" s="175"/>
      <c r="AB235" s="175"/>
      <c r="AC235" s="175"/>
      <c r="AD235" s="175"/>
      <c r="AE235" s="175"/>
      <c r="AF235" s="175"/>
      <c r="AG235" s="175"/>
      <c r="AH235" s="175"/>
      <c r="AI235" s="175"/>
      <c r="AJ235" s="175"/>
      <c r="AK235" s="175"/>
      <c r="AL235" s="175"/>
    </row>
    <row r="236" spans="1:39" ht="13.5">
      <c r="A236" s="169"/>
      <c r="B236" s="178" t="s">
        <v>109</v>
      </c>
      <c r="C236" s="165"/>
      <c r="D236" s="165"/>
      <c r="E236" s="165"/>
      <c r="F236" s="165"/>
      <c r="G236" s="165"/>
      <c r="H236" s="165"/>
      <c r="I236" s="165"/>
      <c r="J236" s="165"/>
      <c r="K236" s="165"/>
      <c r="L236" s="165"/>
      <c r="M236" s="165"/>
      <c r="N236" s="165"/>
      <c r="O236" s="165"/>
      <c r="P236" s="192">
        <f>P231+P233-P234-P235</f>
        <v>0</v>
      </c>
      <c r="Q236" s="120"/>
      <c r="R236" s="175"/>
      <c r="S236" s="175"/>
      <c r="T236" s="175"/>
      <c r="U236" s="175"/>
      <c r="V236" s="175"/>
      <c r="W236" s="175"/>
      <c r="X236" s="175"/>
      <c r="Y236" s="175"/>
      <c r="Z236" s="175"/>
      <c r="AA236" s="175"/>
      <c r="AB236" s="175"/>
      <c r="AC236" s="175"/>
      <c r="AD236" s="175"/>
      <c r="AE236" s="175"/>
      <c r="AF236" s="175"/>
      <c r="AG236" s="175"/>
      <c r="AH236" s="175"/>
      <c r="AI236" s="175"/>
      <c r="AJ236" s="175"/>
      <c r="AK236" s="175"/>
      <c r="AL236" s="175"/>
    </row>
    <row r="237" spans="1:39" ht="18" hidden="1" customHeight="1">
      <c r="A237" s="193"/>
      <c r="B237" s="193"/>
      <c r="C237" s="193"/>
      <c r="D237" s="193"/>
      <c r="E237" s="193"/>
      <c r="F237" s="193"/>
      <c r="G237" s="193"/>
      <c r="H237" s="193"/>
      <c r="I237" s="193"/>
      <c r="J237" s="193"/>
      <c r="K237" s="193"/>
      <c r="L237" s="193"/>
      <c r="M237" s="193"/>
      <c r="N237" s="193"/>
      <c r="O237" s="193"/>
      <c r="P237" s="193"/>
      <c r="Q237" s="193"/>
      <c r="R237" s="175"/>
      <c r="S237" s="175"/>
      <c r="T237" s="175"/>
      <c r="U237" s="175"/>
      <c r="V237" s="175"/>
      <c r="W237" s="175"/>
      <c r="X237" s="175"/>
      <c r="Y237" s="175"/>
      <c r="Z237" s="175"/>
      <c r="AA237" s="175"/>
      <c r="AB237" s="175"/>
      <c r="AC237" s="175"/>
      <c r="AD237" s="175"/>
      <c r="AE237" s="175"/>
      <c r="AF237" s="175"/>
      <c r="AG237" s="175"/>
      <c r="AH237" s="175"/>
      <c r="AI237" s="175"/>
      <c r="AJ237" s="175"/>
      <c r="AK237" s="175"/>
      <c r="AL237" s="175"/>
      <c r="AM237" s="175"/>
    </row>
    <row r="238" spans="1:39" ht="13.5" hidden="1">
      <c r="A238" s="193"/>
      <c r="B238" s="193"/>
      <c r="C238" s="193"/>
      <c r="D238" s="193"/>
      <c r="E238" s="193"/>
      <c r="F238" s="193"/>
      <c r="G238" s="193"/>
      <c r="H238" s="193"/>
      <c r="I238" s="193"/>
      <c r="J238" s="193"/>
      <c r="K238" s="193"/>
      <c r="L238" s="193"/>
      <c r="M238" s="193"/>
      <c r="N238" s="193"/>
      <c r="O238" s="193"/>
      <c r="P238" s="193"/>
      <c r="Q238" s="193"/>
      <c r="R238" s="175"/>
      <c r="S238" s="175"/>
      <c r="T238" s="175"/>
      <c r="U238" s="175"/>
      <c r="V238" s="175"/>
      <c r="W238" s="175"/>
      <c r="X238" s="175"/>
      <c r="Y238" s="175"/>
      <c r="Z238" s="175"/>
      <c r="AA238" s="175"/>
      <c r="AB238" s="175"/>
      <c r="AC238" s="175"/>
      <c r="AD238" s="175"/>
      <c r="AE238" s="175"/>
      <c r="AF238" s="175"/>
      <c r="AG238" s="175"/>
      <c r="AH238" s="175"/>
      <c r="AI238" s="175"/>
      <c r="AJ238" s="175"/>
      <c r="AK238" s="175"/>
      <c r="AL238" s="175"/>
      <c r="AM238" s="175"/>
    </row>
    <row r="239" spans="1:39" ht="13.5" hidden="1">
      <c r="A239" s="193"/>
      <c r="B239" s="193"/>
    </row>
    <row r="240" spans="1:39" ht="13.5" hidden="1">
      <c r="A240" s="193"/>
      <c r="B240" s="193"/>
    </row>
    <row r="241" spans="1:2" ht="13.5" hidden="1">
      <c r="A241" s="193"/>
      <c r="B241" s="118"/>
    </row>
    <row r="242" spans="1:2" ht="13.5" hidden="1">
      <c r="A242" s="193"/>
      <c r="B242" s="118"/>
    </row>
    <row r="243" spans="1:2" ht="13.5" hidden="1">
      <c r="A243" s="193"/>
      <c r="B243" s="118"/>
    </row>
    <row r="244" spans="1:2" ht="13.5" hidden="1">
      <c r="A244" s="193"/>
      <c r="B244" s="118"/>
    </row>
    <row r="245" spans="1:2" ht="13.5" hidden="1">
      <c r="A245" s="193"/>
      <c r="B245" s="118"/>
    </row>
    <row r="246" spans="1:2" ht="13.5" hidden="1">
      <c r="A246" s="193"/>
      <c r="B246" s="118"/>
    </row>
    <row r="247" spans="1:2" hidden="1">
      <c r="B247" s="118"/>
    </row>
    <row r="248" spans="1:2" hidden="1">
      <c r="B248" s="118"/>
    </row>
    <row r="249" spans="1:2" hidden="1">
      <c r="B249" s="118"/>
    </row>
    <row r="250" spans="1:2" hidden="1">
      <c r="B250" s="118"/>
    </row>
    <row r="251" spans="1:2" hidden="1">
      <c r="B251" s="118"/>
    </row>
    <row r="252" spans="1:2" hidden="1">
      <c r="B252" s="118"/>
    </row>
    <row r="253" spans="1:2" hidden="1">
      <c r="B253" s="118"/>
    </row>
    <row r="254" spans="1:2" hidden="1">
      <c r="B254" s="118"/>
    </row>
    <row r="255" spans="1:2" hidden="1"/>
    <row r="256" spans="1:2" hidden="1"/>
    <row r="257" customFormat="1" hidden="1"/>
    <row r="258" customFormat="1" hidden="1"/>
    <row r="259" customFormat="1" hidden="1"/>
    <row r="260" customFormat="1" hidden="1"/>
    <row r="261" customFormat="1" hidden="1"/>
    <row r="262" customFormat="1" hidden="1"/>
    <row r="263" customFormat="1" hidden="1"/>
    <row r="264" customFormat="1" hidden="1"/>
    <row r="265" customFormat="1" hidden="1"/>
    <row r="266" customFormat="1" hidden="1"/>
    <row r="267" customFormat="1" hidden="1"/>
    <row r="268" customFormat="1" hidden="1"/>
    <row r="269" customFormat="1" hidden="1"/>
    <row r="270" customFormat="1" hidden="1"/>
    <row r="271" customFormat="1" hidden="1"/>
    <row r="272" customFormat="1" hidden="1"/>
    <row r="273" customFormat="1" hidden="1"/>
    <row r="274" customFormat="1" hidden="1"/>
    <row r="275" customFormat="1" hidden="1"/>
    <row r="276" customFormat="1" hidden="1"/>
    <row r="277" customFormat="1" hidden="1"/>
    <row r="278" customFormat="1" hidden="1"/>
    <row r="279" customFormat="1" hidden="1"/>
    <row r="280" customFormat="1" hidden="1"/>
    <row r="281" customFormat="1" hidden="1"/>
    <row r="282" customFormat="1" hidden="1"/>
    <row r="283" customFormat="1" hidden="1"/>
    <row r="284" customFormat="1" hidden="1"/>
    <row r="285" customFormat="1" hidden="1"/>
    <row r="286" customFormat="1" hidden="1"/>
    <row r="287" customFormat="1" hidden="1"/>
    <row r="288" customFormat="1" hidden="1"/>
    <row r="289" customFormat="1" hidden="1"/>
    <row r="290" customFormat="1" hidden="1"/>
    <row r="291" customFormat="1" hidden="1"/>
    <row r="292" customFormat="1" hidden="1"/>
    <row r="293" customFormat="1" hidden="1"/>
    <row r="294" customFormat="1" hidden="1"/>
    <row r="295" customFormat="1" hidden="1"/>
    <row r="296" customFormat="1" hidden="1"/>
    <row r="297" customFormat="1" hidden="1"/>
    <row r="298" customFormat="1" hidden="1"/>
    <row r="299" customFormat="1" hidden="1"/>
    <row r="300" customFormat="1" hidden="1"/>
    <row r="301" customFormat="1" hidden="1"/>
    <row r="302" customFormat="1" hidden="1"/>
    <row r="303" customFormat="1" hidden="1"/>
    <row r="304" customFormat="1" hidden="1"/>
    <row r="305" customFormat="1" hidden="1"/>
    <row r="306" customFormat="1" hidden="1"/>
    <row r="307" customFormat="1" hidden="1"/>
    <row r="308" customFormat="1" hidden="1"/>
    <row r="309" customFormat="1" hidden="1"/>
    <row r="310" customFormat="1" hidden="1"/>
    <row r="311" customFormat="1" hidden="1"/>
    <row r="312" customFormat="1" hidden="1"/>
    <row r="313" customFormat="1" hidden="1"/>
    <row r="314" customFormat="1" hidden="1"/>
    <row r="315" customFormat="1" hidden="1"/>
    <row r="316" customFormat="1" hidden="1"/>
    <row r="317" customFormat="1" hidden="1"/>
    <row r="318" customFormat="1" hidden="1"/>
    <row r="319" customFormat="1" hidden="1"/>
    <row r="320" customFormat="1" hidden="1"/>
    <row r="321" customFormat="1" hidden="1"/>
    <row r="322" customFormat="1" hidden="1"/>
    <row r="323" customFormat="1" hidden="1"/>
    <row r="324" customFormat="1" hidden="1"/>
    <row r="325" customFormat="1" hidden="1"/>
    <row r="326" customFormat="1" hidden="1"/>
    <row r="327" customFormat="1" hidden="1"/>
    <row r="328" customFormat="1" hidden="1"/>
    <row r="329" customFormat="1" hidden="1"/>
    <row r="330" customFormat="1" hidden="1"/>
    <row r="331" customFormat="1" hidden="1"/>
    <row r="332" customFormat="1" hidden="1"/>
    <row r="333" customFormat="1" hidden="1"/>
    <row r="334" customFormat="1" hidden="1"/>
    <row r="335" customFormat="1" hidden="1"/>
    <row r="336" customFormat="1" hidden="1"/>
    <row r="337" customFormat="1" hidden="1"/>
    <row r="338" customFormat="1" hidden="1"/>
    <row r="339" customFormat="1" hidden="1"/>
    <row r="340" customFormat="1" hidden="1"/>
    <row r="341" customFormat="1" hidden="1"/>
    <row r="342" customFormat="1" hidden="1"/>
    <row r="343" customFormat="1" hidden="1"/>
    <row r="344" customFormat="1" hidden="1"/>
    <row r="345" customFormat="1" hidden="1"/>
    <row r="346" customFormat="1" hidden="1"/>
    <row r="347" customFormat="1" hidden="1"/>
    <row r="348" customFormat="1" hidden="1"/>
    <row r="349" customFormat="1" hidden="1"/>
    <row r="350" customFormat="1" hidden="1"/>
    <row r="351" customFormat="1" hidden="1"/>
    <row r="352" customFormat="1" hidden="1"/>
    <row r="353" customFormat="1" hidden="1"/>
    <row r="354" customFormat="1" hidden="1"/>
    <row r="355" customFormat="1" hidden="1"/>
    <row r="356" customFormat="1" hidden="1"/>
    <row r="357" customFormat="1" hidden="1"/>
    <row r="358" customFormat="1" hidden="1"/>
    <row r="359" customFormat="1" hidden="1"/>
    <row r="360" customFormat="1" hidden="1"/>
    <row r="361" customFormat="1" hidden="1"/>
    <row r="362" customFormat="1" hidden="1"/>
    <row r="363" customFormat="1" hidden="1"/>
    <row r="364" customFormat="1" hidden="1"/>
    <row r="365" customFormat="1" hidden="1"/>
    <row r="366" customFormat="1" hidden="1"/>
    <row r="367" customFormat="1" hidden="1"/>
    <row r="368" customFormat="1" hidden="1"/>
    <row r="369" customFormat="1" hidden="1"/>
    <row r="370" customFormat="1" hidden="1"/>
    <row r="371" customFormat="1" hidden="1"/>
    <row r="372" customFormat="1" hidden="1"/>
    <row r="373" customFormat="1" hidden="1"/>
    <row r="374" customFormat="1" hidden="1"/>
    <row r="375" customFormat="1" hidden="1"/>
    <row r="376" customFormat="1" hidden="1"/>
    <row r="377" customFormat="1" hidden="1"/>
    <row r="378" customFormat="1" hidden="1"/>
    <row r="379" customFormat="1" hidden="1"/>
    <row r="380" customFormat="1" hidden="1"/>
    <row r="381" customFormat="1" hidden="1"/>
    <row r="382" customFormat="1" hidden="1"/>
    <row r="383" customFormat="1" hidden="1"/>
    <row r="384" customFormat="1" hidden="1"/>
    <row r="385" customFormat="1" hidden="1"/>
    <row r="386" customFormat="1" hidden="1"/>
    <row r="387" customFormat="1" hidden="1"/>
    <row r="388" customFormat="1" hidden="1"/>
    <row r="389" customFormat="1" hidden="1"/>
    <row r="390" customFormat="1" hidden="1"/>
    <row r="391" customFormat="1" hidden="1"/>
    <row r="392" customFormat="1" hidden="1"/>
    <row r="393" customFormat="1" hidden="1"/>
    <row r="394" customFormat="1" hidden="1"/>
    <row r="395" customFormat="1" hidden="1"/>
    <row r="396" customFormat="1" hidden="1"/>
    <row r="397" customFormat="1" hidden="1"/>
    <row r="398" customFormat="1" hidden="1"/>
    <row r="399" customFormat="1" hidden="1"/>
    <row r="400" customFormat="1" hidden="1"/>
    <row r="401" customFormat="1" hidden="1"/>
    <row r="402" customFormat="1" hidden="1"/>
    <row r="403" customFormat="1" hidden="1"/>
    <row r="404" customFormat="1" hidden="1"/>
    <row r="405" customFormat="1" hidden="1"/>
    <row r="406" customFormat="1" hidden="1"/>
    <row r="407" customFormat="1" hidden="1"/>
    <row r="408" customFormat="1" hidden="1"/>
    <row r="409" customFormat="1" hidden="1"/>
    <row r="410" customFormat="1" hidden="1"/>
    <row r="411" customFormat="1" hidden="1"/>
    <row r="412" customFormat="1" hidden="1"/>
    <row r="413" customFormat="1" hidden="1"/>
    <row r="414" customFormat="1" hidden="1"/>
    <row r="415" customFormat="1" hidden="1"/>
    <row r="416" customFormat="1" hidden="1"/>
    <row r="417" customFormat="1" hidden="1"/>
    <row r="418" customFormat="1" hidden="1"/>
    <row r="419" customFormat="1" hidden="1"/>
    <row r="420" customFormat="1" hidden="1"/>
    <row r="421" customFormat="1" hidden="1"/>
    <row r="422" customFormat="1" hidden="1"/>
    <row r="423" customFormat="1" hidden="1"/>
    <row r="424" customFormat="1" hidden="1"/>
    <row r="425" customFormat="1" hidden="1"/>
    <row r="426" customFormat="1" hidden="1"/>
    <row r="427" customFormat="1" hidden="1"/>
    <row r="428" customFormat="1" hidden="1"/>
    <row r="429" customFormat="1" hidden="1"/>
    <row r="430" customFormat="1" hidden="1"/>
    <row r="431" customFormat="1" hidden="1"/>
    <row r="432" customFormat="1" hidden="1"/>
    <row r="433" customFormat="1" hidden="1"/>
    <row r="434" customFormat="1" hidden="1"/>
    <row r="435" customFormat="1" hidden="1"/>
    <row r="436" customFormat="1" hidden="1"/>
    <row r="437" customFormat="1" hidden="1"/>
    <row r="438" customFormat="1" hidden="1"/>
    <row r="439" customFormat="1" hidden="1"/>
    <row r="440" customFormat="1" hidden="1"/>
    <row r="441" customFormat="1" hidden="1"/>
    <row r="442" customFormat="1" hidden="1"/>
    <row r="443" customFormat="1" hidden="1"/>
    <row r="444" customFormat="1" hidden="1"/>
    <row r="445" customFormat="1" hidden="1"/>
    <row r="446" customFormat="1" hidden="1"/>
    <row r="447" customFormat="1" hidden="1"/>
    <row r="448" customFormat="1" hidden="1"/>
    <row r="449" customFormat="1" hidden="1"/>
    <row r="450" customFormat="1" hidden="1"/>
    <row r="451" customFormat="1" hidden="1"/>
    <row r="452" customFormat="1" hidden="1"/>
    <row r="453" customFormat="1" hidden="1"/>
    <row r="454" customFormat="1" hidden="1"/>
    <row r="455" customFormat="1" hidden="1"/>
    <row r="456" customFormat="1" hidden="1"/>
    <row r="457" customFormat="1" hidden="1"/>
    <row r="458" customFormat="1" hidden="1"/>
    <row r="459" customFormat="1" hidden="1"/>
    <row r="460" customFormat="1" hidden="1"/>
    <row r="461" customFormat="1" hidden="1"/>
    <row r="462" customFormat="1" hidden="1"/>
    <row r="463" customFormat="1" hidden="1"/>
    <row r="464" customFormat="1" hidden="1"/>
    <row r="465" customFormat="1" hidden="1"/>
    <row r="466" customFormat="1" hidden="1"/>
    <row r="467" customFormat="1" hidden="1"/>
    <row r="468" customFormat="1" hidden="1"/>
    <row r="469" customFormat="1" hidden="1"/>
    <row r="470" customFormat="1" hidden="1"/>
    <row r="471" customFormat="1" hidden="1"/>
    <row r="472" customFormat="1" hidden="1"/>
    <row r="473" customFormat="1" hidden="1"/>
    <row r="474" customFormat="1" hidden="1"/>
    <row r="475" customFormat="1" hidden="1"/>
    <row r="476" customFormat="1" hidden="1"/>
    <row r="477" customFormat="1" hidden="1"/>
    <row r="478" customFormat="1" hidden="1"/>
    <row r="479" customFormat="1" hidden="1"/>
    <row r="480" customFormat="1" hidden="1"/>
    <row r="481" customFormat="1" hidden="1"/>
    <row r="482" customFormat="1" hidden="1"/>
    <row r="483" customFormat="1" hidden="1"/>
    <row r="484" customFormat="1" hidden="1"/>
    <row r="485" customFormat="1" hidden="1"/>
    <row r="486" customFormat="1" hidden="1"/>
    <row r="487" customFormat="1" hidden="1"/>
    <row r="488" customFormat="1" hidden="1"/>
    <row r="489" customFormat="1" hidden="1"/>
    <row r="490" customFormat="1" hidden="1"/>
    <row r="491" customFormat="1" hidden="1"/>
    <row r="492" customFormat="1" hidden="1"/>
    <row r="493" customFormat="1" hidden="1"/>
    <row r="494" customFormat="1" hidden="1"/>
    <row r="495" customFormat="1" hidden="1"/>
    <row r="496" customFormat="1" hidden="1"/>
    <row r="497" customFormat="1" hidden="1"/>
    <row r="498" customFormat="1" hidden="1"/>
    <row r="499" customFormat="1" hidden="1"/>
    <row r="500" customFormat="1" hidden="1"/>
    <row r="501" customFormat="1" hidden="1"/>
    <row r="502" customFormat="1" hidden="1"/>
    <row r="503" customFormat="1" hidden="1"/>
    <row r="504" customFormat="1" hidden="1"/>
    <row r="505" customFormat="1" hidden="1"/>
    <row r="506" customFormat="1" hidden="1"/>
    <row r="507" customFormat="1" hidden="1"/>
    <row r="508" customFormat="1" hidden="1"/>
    <row r="509" customFormat="1" hidden="1"/>
    <row r="510" customFormat="1" hidden="1"/>
    <row r="511" customFormat="1" hidden="1"/>
    <row r="512" customFormat="1" hidden="1"/>
    <row r="513" customFormat="1" hidden="1"/>
    <row r="514" customFormat="1" hidden="1"/>
    <row r="515" customFormat="1" hidden="1"/>
    <row r="516" customFormat="1" hidden="1"/>
    <row r="517" customFormat="1" hidden="1"/>
    <row r="518" customFormat="1" hidden="1"/>
    <row r="519" customFormat="1" hidden="1"/>
    <row r="520" customFormat="1" hidden="1"/>
    <row r="521" customFormat="1" hidden="1"/>
    <row r="522" customFormat="1" hidden="1"/>
    <row r="523" customFormat="1" hidden="1"/>
    <row r="524" customFormat="1" hidden="1"/>
    <row r="525" customFormat="1" hidden="1"/>
    <row r="526" customFormat="1" hidden="1"/>
    <row r="527" customFormat="1" hidden="1"/>
    <row r="528" customFormat="1" hidden="1"/>
    <row r="529" customFormat="1" hidden="1"/>
    <row r="530" customFormat="1" hidden="1"/>
    <row r="531" customFormat="1" hidden="1"/>
    <row r="532" customFormat="1" hidden="1"/>
    <row r="533" customFormat="1" hidden="1"/>
    <row r="534" customFormat="1" hidden="1"/>
    <row r="535" customFormat="1" hidden="1"/>
    <row r="536" customFormat="1" hidden="1"/>
    <row r="537" customFormat="1" hidden="1"/>
    <row r="538" customFormat="1" hidden="1"/>
    <row r="539" customFormat="1" hidden="1"/>
    <row r="540" customFormat="1" hidden="1"/>
    <row r="541" customFormat="1" hidden="1"/>
    <row r="542" customFormat="1" hidden="1"/>
    <row r="543" customFormat="1" hidden="1"/>
    <row r="544" customFormat="1" hidden="1"/>
    <row r="545" customFormat="1" hidden="1"/>
    <row r="546" customFormat="1" hidden="1"/>
    <row r="547" customFormat="1" hidden="1"/>
    <row r="548" customFormat="1" hidden="1"/>
    <row r="549" customFormat="1" hidden="1"/>
    <row r="550" customFormat="1" hidden="1"/>
    <row r="551" customFormat="1" hidden="1"/>
    <row r="552" customFormat="1" hidden="1"/>
    <row r="553" customFormat="1" hidden="1"/>
    <row r="554" customFormat="1" hidden="1"/>
    <row r="555" customFormat="1" hidden="1"/>
    <row r="556" customFormat="1" hidden="1"/>
    <row r="557" customFormat="1" hidden="1"/>
    <row r="558" customFormat="1" hidden="1"/>
    <row r="559" customFormat="1" hidden="1"/>
    <row r="560" customFormat="1" hidden="1"/>
    <row r="561" customFormat="1" hidden="1"/>
    <row r="562" customFormat="1" hidden="1"/>
    <row r="563" customFormat="1" hidden="1"/>
    <row r="564" customFormat="1" hidden="1"/>
    <row r="565" customFormat="1" hidden="1"/>
    <row r="566" customFormat="1" hidden="1"/>
    <row r="567" customFormat="1" hidden="1"/>
    <row r="568" customFormat="1" hidden="1"/>
    <row r="569" customFormat="1" hidden="1"/>
    <row r="570" customFormat="1" hidden="1"/>
    <row r="571" customFormat="1" hidden="1"/>
    <row r="572" customFormat="1" hidden="1"/>
    <row r="573" customFormat="1" hidden="1"/>
    <row r="574" customFormat="1" hidden="1"/>
    <row r="575" customFormat="1" hidden="1"/>
    <row r="576" customFormat="1" hidden="1"/>
    <row r="577" customFormat="1" hidden="1"/>
    <row r="578" customFormat="1" hidden="1"/>
    <row r="579" customFormat="1" hidden="1"/>
    <row r="580" customFormat="1" hidden="1"/>
    <row r="581" customFormat="1" hidden="1"/>
    <row r="582" customFormat="1" hidden="1"/>
    <row r="583" customFormat="1" hidden="1"/>
    <row r="584" customFormat="1" hidden="1"/>
    <row r="585" customFormat="1" hidden="1"/>
    <row r="586" customFormat="1" hidden="1"/>
    <row r="587" customFormat="1" hidden="1"/>
    <row r="588" customFormat="1" hidden="1"/>
    <row r="589" customFormat="1" hidden="1"/>
    <row r="590" customFormat="1" hidden="1"/>
    <row r="591" customFormat="1" hidden="1"/>
    <row r="592" customFormat="1" hidden="1"/>
    <row r="593" customFormat="1" hidden="1"/>
    <row r="594" customFormat="1" hidden="1"/>
    <row r="595" customFormat="1" hidden="1"/>
    <row r="596" customFormat="1" hidden="1"/>
    <row r="597" customFormat="1" hidden="1"/>
    <row r="598" customFormat="1" hidden="1"/>
    <row r="599" customFormat="1" hidden="1"/>
    <row r="600" customFormat="1"/>
    <row r="601" customFormat="1"/>
    <row r="602" customFormat="1"/>
    <row r="603" customFormat="1"/>
    <row r="604" customFormat="1"/>
    <row r="605" customFormat="1"/>
  </sheetData>
  <sheetProtection algorithmName="SHA-512" hashValue="MJFJNloXoyTYmelXKzNDaShk8J2kGtjVGAZnX5SaASVKoXgMbZk1gTwXd7yz1CzT7HVIGsQ6HA6VPafLhl0+gQ==" saltValue="6ZwipVOe04jJZjUBKa5MNg==" spinCount="100000" sheet="1"/>
  <dataConsolidate/>
  <mergeCells count="18">
    <mergeCell ref="K10:O10"/>
    <mergeCell ref="J7:P7"/>
    <mergeCell ref="J8:P8"/>
    <mergeCell ref="A9:P9"/>
    <mergeCell ref="C2:E2"/>
    <mergeCell ref="C3:E3"/>
    <mergeCell ref="C4:E4"/>
    <mergeCell ref="C5:E5"/>
    <mergeCell ref="A10:B10"/>
    <mergeCell ref="C6:E6"/>
    <mergeCell ref="C7:E7"/>
    <mergeCell ref="C8:E8"/>
    <mergeCell ref="G1:I1"/>
    <mergeCell ref="F7:I7"/>
    <mergeCell ref="F5:I5"/>
    <mergeCell ref="G3:I3"/>
    <mergeCell ref="F8:I8"/>
    <mergeCell ref="F4:I4"/>
  </mergeCells>
  <phoneticPr fontId="29" type="noConversion"/>
  <dataValidations xWindow="665" yWindow="679" count="8">
    <dataValidation allowBlank="1" showInputMessage="1" showErrorMessage="1" prompt="Enter the total amount of expenditures from cemetery funds." sqref="K225" xr:uid="{00000000-0002-0000-0100-000000000000}"/>
    <dataValidation allowBlank="1" showInputMessage="1" showErrorMessage="1" promptTitle="Day School Students" prompt="Enter the number of K through 8 students enrolled in a parish school, a consolidated school, or a collaborative school for whom you provide support to that school. Select the name of the school from the list below." sqref="H6" xr:uid="{00000000-0002-0000-0100-000004000000}"/>
    <dataValidation allowBlank="1" showInputMessage="1" showErrorMessage="1" promptTitle="Religious Education Students" prompt="Enter the number of K through 12 students registered in Religious Education classes for the fiscal year.  Do not include day school students participating in sacramental preparation if they are included in the day school count." sqref="K6" xr:uid="{00000000-0002-0000-0100-000005000000}"/>
    <dataValidation type="textLength" allowBlank="1" showInputMessage="1" showErrorMessage="1" errorTitle="Parish Code" error="Do not use dash,  underscore or space in this field.  The parish code is one alpha character followed by two numeric characters (ANN)" sqref="G2" xr:uid="{00000000-0002-0000-0100-000006000000}">
      <formula1>3</formula1>
      <formula2>3</formula2>
    </dataValidation>
    <dataValidation allowBlank="1" showInputMessage="1" showErrorMessage="1" prompt="Enter the total amount of receipts recorded in cemetery funds._x000a_" sqref="K155" xr:uid="{00000000-0002-0000-0100-000007000000}"/>
    <dataValidation allowBlank="1" showInputMessage="1" showErrorMessage="1" promptTitle="For Parish Schools Only" prompt="Enter the number of K5 through 8 students enrolled in your parish school. Select the name of the school from the list below. Do not enter data for schools you support through subsidy." sqref="G6" xr:uid="{00000000-0002-0000-0100-000008000000}"/>
    <dataValidation allowBlank="1" showInputMessage="1" showErrorMessage="1" promptTitle="For Parish Schools Only" prompt="Enter the number of K3 and K4 8 students enrolled in your parish school. Select the name of the school from the list below. Do not enter data for schools you support through subsidy." sqref="I6" xr:uid="{00000000-0002-0000-0100-000009000000}"/>
    <dataValidation errorStyle="information" allowBlank="1" showInputMessage="1" errorTitle="Enter Parish Code" error="Please enter your Parish Code. Your Parish data will auto populate." promptTitle="Enter Parish Code" prompt="Please enter your Parish Code. Your Parish data will auto populate." sqref="C2:E3 G3:I3 I2" xr:uid="{3616215B-C116-468C-86D1-2F2CEF94D2D5}"/>
  </dataValidations>
  <pageMargins left="0.24" right="0.24" top="0.27" bottom="0.35" header="0.19" footer="0.17"/>
  <pageSetup scale="82" fitToHeight="0" orientation="landscape" horizontalDpi="4294967293" r:id="rId1"/>
  <headerFooter alignWithMargins="0">
    <oddFooter>&amp;R&amp;P of &amp;N</oddFooter>
  </headerFooter>
  <cellWatches>
    <cellWatch r="E226"/>
  </cellWatches>
  <legacyDrawing r:id="rId2"/>
  <extLst>
    <ext xmlns:x14="http://schemas.microsoft.com/office/spreadsheetml/2009/9/main" uri="{CCE6A557-97BC-4b89-ADB6-D9C93CAAB3DF}">
      <x14:dataValidations xmlns:xm="http://schemas.microsoft.com/office/excel/2006/main" xWindow="665" yWindow="679" count="1">
        <x14:dataValidation type="list" allowBlank="1" showInputMessage="1" showErrorMessage="1" xr:uid="{99C0BFE5-5EA7-4189-8CA2-973843992D06}">
          <x14:formula1>
            <xm:f>'Parish Info'!$H$1:$H$57</xm:f>
          </x14:formula1>
          <xm:sqref>J7:P7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J52"/>
  <sheetViews>
    <sheetView zoomScale="110" zoomScaleNormal="110" workbookViewId="0">
      <selection activeCell="E21" sqref="E21"/>
    </sheetView>
  </sheetViews>
  <sheetFormatPr defaultRowHeight="12.75"/>
  <cols>
    <col min="1" max="1" width="4.7109375" customWidth="1"/>
    <col min="2" max="2" width="3.140625" customWidth="1"/>
    <col min="3" max="3" width="28.85546875" customWidth="1"/>
    <col min="4" max="4" width="13.140625" customWidth="1"/>
    <col min="5" max="5" width="15.140625" customWidth="1"/>
    <col min="6" max="6" width="42.28515625" customWidth="1"/>
    <col min="7" max="7" width="7" customWidth="1"/>
  </cols>
  <sheetData>
    <row r="1" spans="1:10">
      <c r="F1" s="1" t="s">
        <v>154</v>
      </c>
      <c r="G1" s="11">
        <f>'Data Entry'!G2</f>
        <v>0</v>
      </c>
    </row>
    <row r="2" spans="1:10">
      <c r="A2" s="12" t="str">
        <f>'Data Entry'!C2</f>
        <v/>
      </c>
      <c r="B2" s="2"/>
      <c r="C2" s="3"/>
      <c r="D2" s="3"/>
      <c r="E2" s="3"/>
      <c r="F2" s="4"/>
      <c r="G2" s="34"/>
      <c r="H2" s="35"/>
      <c r="I2" s="35"/>
      <c r="J2" s="5"/>
    </row>
    <row r="3" spans="1:10">
      <c r="A3" s="13" t="str">
        <f>'Data Entry'!C3</f>
        <v/>
      </c>
      <c r="B3" s="2"/>
      <c r="C3" s="3"/>
      <c r="D3" s="3"/>
      <c r="E3" s="3"/>
      <c r="F3" s="3"/>
      <c r="G3" s="35"/>
      <c r="H3" s="35"/>
      <c r="I3" s="35"/>
      <c r="J3" s="5"/>
    </row>
    <row r="4" spans="1:10">
      <c r="A4" s="14" t="s">
        <v>155</v>
      </c>
      <c r="B4" s="2"/>
      <c r="C4" s="4"/>
      <c r="D4" s="4"/>
      <c r="E4" s="4"/>
      <c r="F4" s="4"/>
      <c r="G4" s="35"/>
      <c r="H4" s="35"/>
      <c r="I4" s="35"/>
      <c r="J4" s="5"/>
    </row>
    <row r="5" spans="1:10">
      <c r="A5" s="16" t="s">
        <v>481</v>
      </c>
      <c r="B5" s="2"/>
      <c r="C5" s="4"/>
      <c r="D5" s="4"/>
      <c r="E5" s="4"/>
      <c r="F5" s="4"/>
      <c r="G5" s="35"/>
      <c r="H5" s="35"/>
      <c r="I5" s="35"/>
      <c r="J5" s="5"/>
    </row>
    <row r="6" spans="1:10">
      <c r="A6" s="16" t="s">
        <v>444</v>
      </c>
      <c r="B6" s="2"/>
      <c r="C6" s="4"/>
      <c r="D6" s="4"/>
      <c r="E6" s="16"/>
      <c r="F6" s="15"/>
      <c r="G6" s="35"/>
      <c r="H6" s="35"/>
      <c r="I6" s="35"/>
      <c r="J6" s="5"/>
    </row>
    <row r="7" spans="1:10">
      <c r="A7" s="16" t="str">
        <f>'Data Entry'!G1</f>
        <v>JUNE 30, 2024</v>
      </c>
      <c r="B7" s="2"/>
      <c r="C7" s="4"/>
      <c r="D7" s="4"/>
      <c r="E7" s="16"/>
      <c r="F7" s="15"/>
      <c r="G7" s="35"/>
      <c r="H7" s="35"/>
      <c r="I7" s="35"/>
      <c r="J7" s="17"/>
    </row>
    <row r="8" spans="1:10" ht="7.5" customHeight="1">
      <c r="A8" s="36"/>
      <c r="B8" s="16"/>
      <c r="C8" s="16"/>
      <c r="D8" s="16"/>
      <c r="E8" s="16"/>
      <c r="F8" s="16"/>
    </row>
    <row r="9" spans="1:10" ht="9.75" hidden="1" customHeight="1"/>
    <row r="10" spans="1:10" ht="24.75" customHeight="1">
      <c r="C10" s="337" t="s">
        <v>525</v>
      </c>
      <c r="D10" s="337"/>
      <c r="E10" s="337"/>
      <c r="F10" s="337"/>
    </row>
    <row r="11" spans="1:10">
      <c r="A11" s="342" t="s">
        <v>482</v>
      </c>
      <c r="B11" s="343"/>
      <c r="C11" s="343"/>
      <c r="D11" s="343"/>
      <c r="E11" s="343"/>
      <c r="F11" s="343"/>
    </row>
    <row r="12" spans="1:10">
      <c r="A12" s="57"/>
      <c r="B12" s="58"/>
      <c r="C12" s="58"/>
      <c r="D12" s="58"/>
      <c r="E12" s="58"/>
      <c r="F12" s="58"/>
    </row>
    <row r="13" spans="1:10">
      <c r="A13" s="58"/>
      <c r="B13" s="61" t="s">
        <v>480</v>
      </c>
      <c r="C13" s="56"/>
      <c r="D13" s="56"/>
      <c r="E13" s="56"/>
      <c r="F13" s="56"/>
    </row>
    <row r="14" spans="1:10">
      <c r="A14" s="55"/>
      <c r="B14" s="59"/>
      <c r="C14" s="62" t="s">
        <v>92</v>
      </c>
      <c r="D14" s="62" t="s">
        <v>145</v>
      </c>
      <c r="E14" s="62" t="s">
        <v>479</v>
      </c>
      <c r="F14" s="62" t="s">
        <v>478</v>
      </c>
    </row>
    <row r="15" spans="1:10" ht="12.75" customHeight="1">
      <c r="B15" s="63">
        <v>2</v>
      </c>
      <c r="C15" s="59" t="s">
        <v>483</v>
      </c>
      <c r="D15" s="60">
        <v>3455.2</v>
      </c>
      <c r="E15" s="64">
        <v>15000</v>
      </c>
      <c r="F15" s="63" t="s">
        <v>524</v>
      </c>
    </row>
    <row r="16" spans="1:10" ht="12.75" customHeight="1">
      <c r="B16" s="63">
        <v>3</v>
      </c>
      <c r="C16" s="59" t="s">
        <v>471</v>
      </c>
      <c r="D16" s="60">
        <v>3455.3</v>
      </c>
      <c r="E16" s="64">
        <v>2000</v>
      </c>
      <c r="F16" s="63" t="s">
        <v>523</v>
      </c>
    </row>
    <row r="17" spans="1:6">
      <c r="A17" s="45"/>
      <c r="B17" s="65"/>
      <c r="D17" s="35"/>
      <c r="E17" s="66"/>
      <c r="F17" s="65"/>
    </row>
    <row r="18" spans="1:6">
      <c r="A18" s="45"/>
      <c r="B18" s="65"/>
      <c r="D18" s="35"/>
      <c r="E18" s="66"/>
      <c r="F18" s="65"/>
    </row>
    <row r="19" spans="1:6" ht="22.5">
      <c r="B19" s="48" t="str">
        <f>IF(ABS('Data Entry'!O145+'Data Entry'!O146-SUM(E21:E35))&lt;5,"","YOUR COVID-19 INCOME IS NOT IN BALANCE!")</f>
        <v/>
      </c>
      <c r="D19" s="35"/>
      <c r="E19" s="66"/>
      <c r="F19" s="65"/>
    </row>
    <row r="20" spans="1:6">
      <c r="A20" s="37"/>
      <c r="B20" s="10"/>
      <c r="C20" s="38" t="s">
        <v>92</v>
      </c>
      <c r="D20" s="38" t="s">
        <v>145</v>
      </c>
      <c r="E20" s="38" t="s">
        <v>479</v>
      </c>
      <c r="F20" s="38" t="s">
        <v>478</v>
      </c>
    </row>
    <row r="21" spans="1:6">
      <c r="B21" s="39">
        <v>1</v>
      </c>
      <c r="C21" s="10" t="s">
        <v>483</v>
      </c>
      <c r="D21" s="47">
        <v>3455.2</v>
      </c>
      <c r="E21" s="196"/>
      <c r="F21" s="121"/>
    </row>
    <row r="22" spans="1:6">
      <c r="B22" s="39">
        <v>2</v>
      </c>
      <c r="C22" s="10" t="s">
        <v>471</v>
      </c>
      <c r="D22" s="47">
        <v>3455.3</v>
      </c>
      <c r="E22" s="197"/>
      <c r="F22" s="121"/>
    </row>
    <row r="23" spans="1:6">
      <c r="B23" s="39">
        <v>3</v>
      </c>
      <c r="C23" s="10" t="s">
        <v>471</v>
      </c>
      <c r="D23" s="47">
        <v>3455.3</v>
      </c>
      <c r="E23" s="196"/>
      <c r="F23" s="121"/>
    </row>
    <row r="24" spans="1:6">
      <c r="B24" s="39">
        <v>4</v>
      </c>
      <c r="C24" s="194"/>
      <c r="D24" s="195"/>
      <c r="E24" s="196"/>
      <c r="F24" s="121"/>
    </row>
    <row r="25" spans="1:6">
      <c r="B25" s="39">
        <v>5</v>
      </c>
      <c r="C25" s="41"/>
      <c r="D25" s="46"/>
      <c r="E25" s="54"/>
      <c r="F25" s="40"/>
    </row>
    <row r="26" spans="1:6">
      <c r="B26" s="39">
        <v>6</v>
      </c>
      <c r="C26" s="41"/>
      <c r="D26" s="46"/>
      <c r="E26" s="54"/>
      <c r="F26" s="40"/>
    </row>
    <row r="27" spans="1:6">
      <c r="B27" s="39">
        <v>7</v>
      </c>
      <c r="C27" s="41"/>
      <c r="D27" s="46"/>
      <c r="E27" s="54"/>
      <c r="F27" s="40"/>
    </row>
    <row r="28" spans="1:6">
      <c r="B28" s="39">
        <v>8</v>
      </c>
      <c r="C28" s="41"/>
      <c r="D28" s="46"/>
      <c r="E28" s="54"/>
      <c r="F28" s="40"/>
    </row>
    <row r="29" spans="1:6">
      <c r="B29" s="39">
        <v>9</v>
      </c>
      <c r="C29" s="41"/>
      <c r="D29" s="46"/>
      <c r="E29" s="54"/>
      <c r="F29" s="40"/>
    </row>
    <row r="30" spans="1:6">
      <c r="B30" s="39">
        <v>10</v>
      </c>
      <c r="C30" s="41"/>
      <c r="D30" s="46"/>
      <c r="E30" s="54"/>
      <c r="F30" s="40"/>
    </row>
    <row r="31" spans="1:6">
      <c r="B31" s="39">
        <v>11</v>
      </c>
      <c r="C31" s="41"/>
      <c r="D31" s="46"/>
      <c r="E31" s="54"/>
      <c r="F31" s="40"/>
    </row>
    <row r="32" spans="1:6">
      <c r="B32" s="39">
        <v>12</v>
      </c>
      <c r="C32" s="41"/>
      <c r="D32" s="46"/>
      <c r="E32" s="54"/>
      <c r="F32" s="40"/>
    </row>
    <row r="33" spans="1:6">
      <c r="B33" s="39">
        <v>13</v>
      </c>
      <c r="C33" s="41"/>
      <c r="D33" s="46"/>
      <c r="E33" s="54"/>
      <c r="F33" s="40"/>
    </row>
    <row r="34" spans="1:6">
      <c r="B34" s="39">
        <v>14</v>
      </c>
      <c r="C34" s="41"/>
      <c r="D34" s="46"/>
      <c r="E34" s="54"/>
      <c r="F34" s="40"/>
    </row>
    <row r="35" spans="1:6">
      <c r="B35" s="39">
        <v>15</v>
      </c>
      <c r="C35" s="41"/>
      <c r="D35" s="46"/>
      <c r="E35" s="54"/>
      <c r="F35" s="40"/>
    </row>
    <row r="36" spans="1:6">
      <c r="C36" t="s">
        <v>446</v>
      </c>
    </row>
    <row r="38" spans="1:6">
      <c r="A38" s="50"/>
      <c r="B38" t="s">
        <v>466</v>
      </c>
    </row>
    <row r="39" spans="1:6">
      <c r="A39" s="65"/>
      <c r="B39" s="338"/>
      <c r="C39" s="339"/>
      <c r="D39" s="339"/>
      <c r="E39" s="339"/>
      <c r="F39" s="340"/>
    </row>
    <row r="40" spans="1:6">
      <c r="A40" s="76"/>
      <c r="B40" s="331"/>
      <c r="C40" s="332"/>
      <c r="D40" s="332"/>
      <c r="E40" s="332"/>
      <c r="F40" s="333"/>
    </row>
    <row r="41" spans="1:6">
      <c r="A41" s="76"/>
      <c r="B41" s="341"/>
      <c r="C41" s="332"/>
      <c r="D41" s="332"/>
      <c r="E41" s="332"/>
      <c r="F41" s="333"/>
    </row>
    <row r="42" spans="1:6">
      <c r="A42" s="76"/>
      <c r="B42" s="331"/>
      <c r="C42" s="332"/>
      <c r="D42" s="332"/>
      <c r="E42" s="332"/>
      <c r="F42" s="333"/>
    </row>
    <row r="43" spans="1:6">
      <c r="A43" s="76"/>
      <c r="B43" s="331"/>
      <c r="C43" s="332"/>
      <c r="D43" s="332"/>
      <c r="E43" s="332"/>
      <c r="F43" s="333"/>
    </row>
    <row r="44" spans="1:6">
      <c r="A44" s="76"/>
      <c r="B44" s="331"/>
      <c r="C44" s="332"/>
      <c r="D44" s="332"/>
      <c r="E44" s="332"/>
      <c r="F44" s="333"/>
    </row>
    <row r="45" spans="1:6">
      <c r="A45" s="76"/>
      <c r="B45" s="331"/>
      <c r="C45" s="332"/>
      <c r="D45" s="332"/>
      <c r="E45" s="332"/>
      <c r="F45" s="333"/>
    </row>
    <row r="46" spans="1:6">
      <c r="A46" s="76"/>
      <c r="B46" s="331"/>
      <c r="C46" s="332"/>
      <c r="D46" s="332"/>
      <c r="E46" s="332"/>
      <c r="F46" s="333"/>
    </row>
    <row r="47" spans="1:6">
      <c r="A47" s="76"/>
      <c r="B47" s="331"/>
      <c r="C47" s="332"/>
      <c r="D47" s="332"/>
      <c r="E47" s="332"/>
      <c r="F47" s="333"/>
    </row>
    <row r="48" spans="1:6">
      <c r="A48" s="76"/>
      <c r="B48" s="331"/>
      <c r="C48" s="332"/>
      <c r="D48" s="332"/>
      <c r="E48" s="332"/>
      <c r="F48" s="333"/>
    </row>
    <row r="49" spans="1:6">
      <c r="A49" s="76"/>
      <c r="B49" s="331"/>
      <c r="C49" s="332"/>
      <c r="D49" s="332"/>
      <c r="E49" s="332"/>
      <c r="F49" s="333"/>
    </row>
    <row r="50" spans="1:6">
      <c r="A50" s="76"/>
      <c r="B50" s="331"/>
      <c r="C50" s="332"/>
      <c r="D50" s="332"/>
      <c r="E50" s="332"/>
      <c r="F50" s="333"/>
    </row>
    <row r="51" spans="1:6">
      <c r="A51" s="76"/>
      <c r="B51" s="331"/>
      <c r="C51" s="332"/>
      <c r="D51" s="332"/>
      <c r="E51" s="332"/>
      <c r="F51" s="333"/>
    </row>
    <row r="52" spans="1:6">
      <c r="A52" s="76"/>
      <c r="B52" s="334"/>
      <c r="C52" s="335"/>
      <c r="D52" s="335"/>
      <c r="E52" s="335"/>
      <c r="F52" s="336"/>
    </row>
  </sheetData>
  <sheetProtection algorithmName="SHA-512" hashValue="Y3p3mrRzH0zN27UmnO0hYoylmYRlx3MdgZTonGfMQce1wO0NwyXU4Yrr3WpCqGZCEAEQwOWrDTGtZZL8+qpo8w==" saltValue="iE4wZKgV8kMOeuCb7jofdA==" spinCount="100000" sheet="1"/>
  <mergeCells count="16">
    <mergeCell ref="C10:F10"/>
    <mergeCell ref="B39:F39"/>
    <mergeCell ref="B40:F40"/>
    <mergeCell ref="B41:F41"/>
    <mergeCell ref="B42:F42"/>
    <mergeCell ref="A11:F11"/>
    <mergeCell ref="B43:F43"/>
    <mergeCell ref="B44:F44"/>
    <mergeCell ref="B45:F45"/>
    <mergeCell ref="B46:F46"/>
    <mergeCell ref="B47:F47"/>
    <mergeCell ref="B48:F48"/>
    <mergeCell ref="B49:F49"/>
    <mergeCell ref="B50:F50"/>
    <mergeCell ref="B51:F51"/>
    <mergeCell ref="B52:F52"/>
  </mergeCells>
  <printOptions gridLines="1"/>
  <pageMargins left="0.7" right="0.7" top="0.75" bottom="0.75" header="0.3" footer="0.3"/>
  <pageSetup scale="81"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10"/>
    <outlinePr summaryRight="0"/>
    <pageSetUpPr fitToPage="1"/>
  </sheetPr>
  <dimension ref="B1:AB69"/>
  <sheetViews>
    <sheetView zoomScaleNormal="100" workbookViewId="0">
      <pane xSplit="2" topLeftCell="C1" activePane="topRight" state="frozen"/>
      <selection pane="topRight" activeCell="C16" sqref="C16"/>
    </sheetView>
  </sheetViews>
  <sheetFormatPr defaultRowHeight="12.75" outlineLevelCol="1"/>
  <cols>
    <col min="1" max="1" width="2.42578125" customWidth="1"/>
    <col min="2" max="2" width="43" customWidth="1"/>
    <col min="3" max="6" width="17.42578125" customWidth="1"/>
    <col min="7" max="14" width="17.42578125" customWidth="1" outlineLevel="1"/>
    <col min="15" max="23" width="17.42578125" hidden="1" customWidth="1"/>
    <col min="24" max="26" width="17.42578125" customWidth="1"/>
    <col min="27" max="27" width="2.42578125" customWidth="1"/>
  </cols>
  <sheetData>
    <row r="1" spans="2:26">
      <c r="N1" s="291" t="s">
        <v>1163</v>
      </c>
      <c r="Y1" s="1" t="s">
        <v>154</v>
      </c>
      <c r="Z1" s="11">
        <f>'Data Entry'!G2</f>
        <v>0</v>
      </c>
    </row>
    <row r="2" spans="2:26">
      <c r="B2" s="12" t="str">
        <f>'Data Entry'!C2</f>
        <v/>
      </c>
      <c r="C2" s="2"/>
      <c r="D2" s="2"/>
      <c r="E2" s="3"/>
      <c r="F2" s="3"/>
      <c r="G2" s="3"/>
      <c r="H2" s="3"/>
      <c r="I2" s="3"/>
      <c r="J2" s="3"/>
      <c r="K2" s="3"/>
      <c r="L2" s="3"/>
      <c r="M2" s="3"/>
      <c r="N2" s="3"/>
      <c r="O2" s="3"/>
      <c r="P2" s="3"/>
      <c r="Q2" s="3"/>
      <c r="R2" s="3"/>
      <c r="S2" s="3"/>
      <c r="T2" s="3"/>
      <c r="U2" s="3"/>
      <c r="V2" s="3"/>
      <c r="W2" s="3"/>
      <c r="X2" s="3"/>
      <c r="Y2" s="4"/>
    </row>
    <row r="3" spans="2:26">
      <c r="B3" s="13" t="str">
        <f>'Data Entry'!C3</f>
        <v/>
      </c>
      <c r="C3" s="2"/>
      <c r="D3" s="2"/>
      <c r="E3" s="3"/>
      <c r="F3" s="3"/>
      <c r="G3" s="3"/>
      <c r="H3" s="3"/>
      <c r="I3" s="3"/>
      <c r="J3" s="3"/>
      <c r="K3" s="3"/>
      <c r="L3" s="3"/>
      <c r="M3" s="3"/>
      <c r="N3" s="3"/>
      <c r="O3" s="3"/>
      <c r="P3" s="3"/>
      <c r="Q3" s="3"/>
      <c r="R3" s="3"/>
      <c r="S3" s="3"/>
      <c r="T3" s="3"/>
      <c r="U3" s="3"/>
      <c r="V3" s="3"/>
      <c r="W3" s="3"/>
      <c r="X3" s="3"/>
      <c r="Y3" s="3"/>
    </row>
    <row r="4" spans="2:26">
      <c r="B4" s="14" t="s">
        <v>155</v>
      </c>
      <c r="C4" s="2"/>
      <c r="D4" s="2"/>
      <c r="E4" s="4"/>
      <c r="F4" s="4"/>
      <c r="G4" s="4"/>
      <c r="H4" s="4"/>
      <c r="I4" s="4"/>
      <c r="J4" s="4"/>
      <c r="K4" s="4"/>
      <c r="L4" s="4"/>
      <c r="M4" s="4"/>
      <c r="N4" s="4"/>
      <c r="O4" s="4"/>
      <c r="P4" s="4"/>
      <c r="Q4" s="4"/>
      <c r="R4" s="4"/>
      <c r="S4" s="4"/>
      <c r="T4" s="4"/>
      <c r="U4" s="4"/>
      <c r="V4" s="4"/>
      <c r="W4" s="4"/>
      <c r="X4" s="4"/>
      <c r="Y4" s="4"/>
    </row>
    <row r="5" spans="2:26">
      <c r="B5" s="16" t="s">
        <v>462</v>
      </c>
      <c r="C5" s="2"/>
      <c r="D5" s="2"/>
      <c r="E5" s="4"/>
      <c r="F5" s="4"/>
      <c r="G5" s="4"/>
      <c r="H5" s="4"/>
      <c r="I5" s="4"/>
      <c r="J5" s="4"/>
      <c r="K5" s="4"/>
      <c r="L5" s="4"/>
      <c r="M5" s="4"/>
      <c r="N5" s="4"/>
      <c r="O5" s="4"/>
      <c r="P5" s="4"/>
      <c r="Q5" s="4"/>
      <c r="R5" s="4"/>
      <c r="S5" s="4"/>
      <c r="T5" s="4"/>
      <c r="U5" s="4"/>
      <c r="V5" s="4"/>
      <c r="W5" s="4"/>
      <c r="X5" s="4"/>
      <c r="Y5" s="4"/>
    </row>
    <row r="6" spans="2:26">
      <c r="B6" s="16" t="s">
        <v>444</v>
      </c>
      <c r="C6" s="2"/>
      <c r="D6" s="2"/>
      <c r="E6" s="4"/>
      <c r="F6" s="4"/>
      <c r="G6" s="4"/>
      <c r="H6" s="4"/>
      <c r="I6" s="4"/>
      <c r="J6" s="4"/>
      <c r="K6" s="4"/>
      <c r="L6" s="4"/>
      <c r="M6" s="4"/>
      <c r="N6" s="4"/>
      <c r="O6" s="4"/>
      <c r="P6" s="4"/>
      <c r="Q6" s="4"/>
      <c r="R6" s="4"/>
      <c r="S6" s="4"/>
      <c r="T6" s="4"/>
      <c r="U6" s="4"/>
      <c r="V6" s="4"/>
      <c r="W6" s="4"/>
      <c r="X6" s="4"/>
      <c r="Y6" s="15"/>
    </row>
    <row r="7" spans="2:26">
      <c r="B7" s="16" t="str">
        <f>'Data Entry'!G1</f>
        <v>JUNE 30, 2024</v>
      </c>
      <c r="C7" s="2"/>
      <c r="D7" s="2"/>
      <c r="E7" s="4"/>
      <c r="F7" s="4"/>
      <c r="G7" s="4"/>
      <c r="H7" s="4"/>
      <c r="I7" s="4"/>
      <c r="J7" s="4"/>
      <c r="K7" s="4"/>
      <c r="L7" s="4"/>
      <c r="M7" s="4"/>
      <c r="N7" s="4"/>
      <c r="O7" s="4"/>
      <c r="P7" s="4"/>
      <c r="Q7" s="4"/>
      <c r="R7" s="4"/>
      <c r="S7" s="4"/>
      <c r="T7" s="4"/>
      <c r="U7" s="4"/>
      <c r="V7" s="4"/>
      <c r="W7" s="4"/>
      <c r="X7" s="4"/>
      <c r="Y7" s="15"/>
    </row>
    <row r="8" spans="2:26">
      <c r="B8" s="36"/>
      <c r="C8" s="16"/>
      <c r="D8" s="16"/>
      <c r="E8" s="16"/>
      <c r="F8" s="16"/>
      <c r="G8" s="16"/>
      <c r="H8" s="16"/>
      <c r="I8" s="16"/>
      <c r="J8" s="16"/>
      <c r="K8" s="16"/>
      <c r="L8" s="16"/>
      <c r="M8" s="16"/>
      <c r="N8" s="16"/>
      <c r="O8" s="16"/>
      <c r="P8" s="16"/>
      <c r="Q8" s="16"/>
      <c r="R8" s="16"/>
      <c r="S8" s="16"/>
      <c r="T8" s="16"/>
      <c r="U8" s="16"/>
      <c r="V8" s="16"/>
      <c r="W8" s="16"/>
      <c r="X8" s="16"/>
      <c r="Y8" s="16"/>
    </row>
    <row r="9" spans="2:26">
      <c r="B9" s="198" t="s">
        <v>459</v>
      </c>
      <c r="C9" s="198"/>
      <c r="D9" s="198"/>
      <c r="E9" s="198"/>
      <c r="F9" s="198"/>
      <c r="G9" s="198"/>
      <c r="H9" s="198"/>
      <c r="I9" s="198"/>
      <c r="J9" s="198"/>
      <c r="K9" s="198"/>
      <c r="L9" s="198"/>
      <c r="M9" s="198"/>
      <c r="N9" s="198"/>
      <c r="O9" s="198"/>
      <c r="P9" s="198"/>
      <c r="Q9" s="198"/>
      <c r="R9" s="198"/>
      <c r="S9" s="198"/>
      <c r="T9" s="198"/>
      <c r="U9" s="198"/>
      <c r="V9" s="198"/>
      <c r="W9" s="198"/>
      <c r="X9" s="198"/>
      <c r="Y9" s="198"/>
    </row>
    <row r="10" spans="2:26">
      <c r="B10" s="198" t="s">
        <v>458</v>
      </c>
      <c r="C10" s="198"/>
      <c r="D10" s="198"/>
      <c r="E10" s="198"/>
      <c r="F10" s="198"/>
      <c r="G10" s="198"/>
      <c r="H10" s="198"/>
      <c r="I10" s="198"/>
      <c r="J10" s="198"/>
      <c r="K10" s="198"/>
      <c r="L10" s="198"/>
      <c r="M10" s="198"/>
      <c r="N10" s="198"/>
      <c r="O10" s="198"/>
      <c r="P10" s="198"/>
      <c r="Q10" s="198"/>
      <c r="R10" s="198"/>
      <c r="S10" s="198"/>
      <c r="T10" s="198"/>
      <c r="U10" s="198"/>
      <c r="V10" s="198"/>
      <c r="W10" s="198"/>
      <c r="X10" s="198"/>
      <c r="Y10" s="198"/>
    </row>
    <row r="12" spans="2:26" ht="22.5" customHeight="1">
      <c r="B12" s="48" t="str">
        <f>IF((ABS(C25)+ABS(E25)+ABS(X25)+ABS(Z25))+ABS(Y25)&lt;25,"","YOUR RESTRICTED RECONCILIATION DOES NOT TIE OUT!")</f>
        <v/>
      </c>
      <c r="X12" s="199"/>
    </row>
    <row r="14" spans="2:26" ht="15.75">
      <c r="B14" s="347" t="s">
        <v>569</v>
      </c>
      <c r="C14" s="347"/>
      <c r="D14" s="347"/>
      <c r="E14" s="347"/>
      <c r="F14" s="347"/>
      <c r="G14" s="347"/>
      <c r="H14" s="347"/>
      <c r="I14" s="347"/>
      <c r="J14" s="347"/>
      <c r="K14" s="347"/>
      <c r="L14" s="347"/>
      <c r="M14" s="347"/>
      <c r="N14" s="347"/>
      <c r="O14" s="347"/>
      <c r="P14" s="347"/>
      <c r="Q14" s="347"/>
      <c r="R14" s="347"/>
      <c r="S14" s="347"/>
      <c r="T14" s="347"/>
      <c r="U14" s="347"/>
      <c r="V14" s="347"/>
      <c r="W14" s="347"/>
      <c r="X14" s="347"/>
      <c r="Y14" s="347"/>
      <c r="Z14" s="347"/>
    </row>
    <row r="15" spans="2:26" ht="49.5" customHeight="1" thickBot="1">
      <c r="B15" s="200"/>
      <c r="C15" s="201" t="s">
        <v>453</v>
      </c>
      <c r="D15" s="202" t="s">
        <v>1028</v>
      </c>
      <c r="E15" s="203" t="s">
        <v>464</v>
      </c>
      <c r="F15" s="202" t="s">
        <v>572</v>
      </c>
      <c r="G15" s="292" t="s">
        <v>1092</v>
      </c>
      <c r="H15" s="232" t="s">
        <v>1089</v>
      </c>
      <c r="I15" s="232" t="s">
        <v>1082</v>
      </c>
      <c r="J15" s="232" t="s">
        <v>1082</v>
      </c>
      <c r="K15" s="232" t="s">
        <v>1082</v>
      </c>
      <c r="L15" s="232" t="s">
        <v>1082</v>
      </c>
      <c r="M15" s="232" t="s">
        <v>1082</v>
      </c>
      <c r="N15" s="232" t="s">
        <v>1082</v>
      </c>
      <c r="O15" s="232" t="s">
        <v>1082</v>
      </c>
      <c r="P15" s="232" t="s">
        <v>1082</v>
      </c>
      <c r="Q15" s="232" t="s">
        <v>1082</v>
      </c>
      <c r="R15" s="232" t="s">
        <v>1082</v>
      </c>
      <c r="S15" s="232" t="s">
        <v>1082</v>
      </c>
      <c r="T15" s="232" t="s">
        <v>1082</v>
      </c>
      <c r="U15" s="232" t="s">
        <v>1082</v>
      </c>
      <c r="V15" s="232" t="s">
        <v>1082</v>
      </c>
      <c r="W15" s="232" t="s">
        <v>1082</v>
      </c>
      <c r="X15" s="203" t="s">
        <v>1167</v>
      </c>
      <c r="Y15" s="203" t="s">
        <v>499</v>
      </c>
      <c r="Z15" s="203" t="s">
        <v>460</v>
      </c>
    </row>
    <row r="16" spans="2:26" ht="15.75">
      <c r="B16" s="204" t="s">
        <v>1029</v>
      </c>
      <c r="C16" s="52">
        <v>0</v>
      </c>
      <c r="D16" s="115">
        <f>E16-F16</f>
        <v>0</v>
      </c>
      <c r="E16" s="52">
        <v>0</v>
      </c>
      <c r="F16" s="115">
        <f>SUM(G16:W16)</f>
        <v>0</v>
      </c>
      <c r="G16" s="114">
        <v>0</v>
      </c>
      <c r="H16" s="114">
        <v>0</v>
      </c>
      <c r="I16" s="114">
        <v>0</v>
      </c>
      <c r="J16" s="114">
        <v>0</v>
      </c>
      <c r="K16" s="114">
        <v>0</v>
      </c>
      <c r="L16" s="114">
        <v>0</v>
      </c>
      <c r="M16" s="114">
        <v>0</v>
      </c>
      <c r="N16" s="114">
        <v>0</v>
      </c>
      <c r="O16" s="114">
        <v>0</v>
      </c>
      <c r="P16" s="114">
        <v>0</v>
      </c>
      <c r="Q16" s="114">
        <v>0</v>
      </c>
      <c r="R16" s="114">
        <v>0</v>
      </c>
      <c r="S16" s="114">
        <v>0</v>
      </c>
      <c r="T16" s="114">
        <v>0</v>
      </c>
      <c r="U16" s="114">
        <v>0</v>
      </c>
      <c r="V16" s="114">
        <v>0</v>
      </c>
      <c r="W16" s="114">
        <v>0</v>
      </c>
      <c r="X16" s="52">
        <v>0</v>
      </c>
      <c r="Y16" s="52">
        <v>0</v>
      </c>
      <c r="Z16" s="52">
        <v>0</v>
      </c>
    </row>
    <row r="17" spans="2:28" ht="15.75">
      <c r="B17" s="204" t="s">
        <v>1094</v>
      </c>
      <c r="C17" s="205">
        <f>'P&amp;L'!I43</f>
        <v>0</v>
      </c>
      <c r="D17" s="115">
        <f>E17-F17</f>
        <v>0</v>
      </c>
      <c r="E17" s="205">
        <f>'P&amp;L'!I24</f>
        <v>0</v>
      </c>
      <c r="F17" s="115">
        <f t="shared" ref="F17:F19" si="0">SUM(G17:W17)</f>
        <v>0</v>
      </c>
      <c r="G17" s="114">
        <v>0</v>
      </c>
      <c r="H17" s="114">
        <v>0</v>
      </c>
      <c r="I17" s="114">
        <v>0</v>
      </c>
      <c r="J17" s="114">
        <v>0</v>
      </c>
      <c r="K17" s="114">
        <v>0</v>
      </c>
      <c r="L17" s="114">
        <v>0</v>
      </c>
      <c r="M17" s="114">
        <v>0</v>
      </c>
      <c r="N17" s="114">
        <v>0</v>
      </c>
      <c r="O17" s="114">
        <v>0</v>
      </c>
      <c r="P17" s="114">
        <v>0</v>
      </c>
      <c r="Q17" s="114">
        <v>0</v>
      </c>
      <c r="R17" s="114">
        <v>0</v>
      </c>
      <c r="S17" s="114">
        <v>0</v>
      </c>
      <c r="T17" s="114">
        <v>0</v>
      </c>
      <c r="U17" s="114">
        <v>0</v>
      </c>
      <c r="V17" s="114">
        <v>0</v>
      </c>
      <c r="W17" s="114">
        <v>0</v>
      </c>
      <c r="X17" s="205">
        <f>'P&amp;L'!K24</f>
        <v>0</v>
      </c>
      <c r="Y17" s="205">
        <f>'P&amp;L'!M24</f>
        <v>0</v>
      </c>
      <c r="Z17" s="53">
        <f>'Data Entry'!P152</f>
        <v>0</v>
      </c>
    </row>
    <row r="18" spans="2:28" ht="15.75">
      <c r="B18" s="204" t="s">
        <v>1093</v>
      </c>
      <c r="C18" s="205">
        <f>'P&amp;L'!I50</f>
        <v>0</v>
      </c>
      <c r="D18" s="115">
        <f>E18-F18</f>
        <v>0</v>
      </c>
      <c r="E18" s="205">
        <f>'P&amp;L'!I35</f>
        <v>0</v>
      </c>
      <c r="F18" s="115">
        <f t="shared" si="0"/>
        <v>0</v>
      </c>
      <c r="G18" s="114">
        <v>0</v>
      </c>
      <c r="H18" s="114">
        <v>0</v>
      </c>
      <c r="I18" s="114">
        <v>0</v>
      </c>
      <c r="J18" s="114">
        <v>0</v>
      </c>
      <c r="K18" s="114">
        <v>0</v>
      </c>
      <c r="L18" s="114">
        <v>0</v>
      </c>
      <c r="M18" s="114">
        <v>0</v>
      </c>
      <c r="N18" s="114">
        <v>0</v>
      </c>
      <c r="O18" s="114">
        <v>0</v>
      </c>
      <c r="P18" s="114">
        <v>0</v>
      </c>
      <c r="Q18" s="114">
        <v>0</v>
      </c>
      <c r="R18" s="114">
        <v>0</v>
      </c>
      <c r="S18" s="114">
        <v>0</v>
      </c>
      <c r="T18" s="114">
        <v>0</v>
      </c>
      <c r="U18" s="114">
        <v>0</v>
      </c>
      <c r="V18" s="114">
        <v>0</v>
      </c>
      <c r="W18" s="114">
        <v>0</v>
      </c>
      <c r="X18" s="205">
        <f>'P&amp;L'!K35</f>
        <v>0</v>
      </c>
      <c r="Y18" s="205">
        <f>'P&amp;L'!M35</f>
        <v>0</v>
      </c>
      <c r="Z18" s="206"/>
      <c r="AB18" s="71"/>
    </row>
    <row r="19" spans="2:28" ht="15.75">
      <c r="B19" s="204" t="s">
        <v>1095</v>
      </c>
      <c r="C19" s="206"/>
      <c r="D19" s="115">
        <f t="shared" ref="D19:D20" si="1">E19-F19</f>
        <v>0</v>
      </c>
      <c r="E19" s="205">
        <f>'P&amp;L'!I47</f>
        <v>0</v>
      </c>
      <c r="F19" s="115">
        <f t="shared" si="0"/>
        <v>0</v>
      </c>
      <c r="G19" s="114">
        <v>0</v>
      </c>
      <c r="H19" s="114">
        <v>0</v>
      </c>
      <c r="I19" s="114">
        <v>0</v>
      </c>
      <c r="J19" s="114">
        <v>0</v>
      </c>
      <c r="K19" s="114">
        <v>0</v>
      </c>
      <c r="L19" s="114">
        <v>0</v>
      </c>
      <c r="M19" s="114">
        <v>0</v>
      </c>
      <c r="N19" s="114">
        <v>0</v>
      </c>
      <c r="O19" s="114">
        <v>0</v>
      </c>
      <c r="P19" s="114">
        <v>0</v>
      </c>
      <c r="Q19" s="114">
        <v>0</v>
      </c>
      <c r="R19" s="114">
        <v>0</v>
      </c>
      <c r="S19" s="114">
        <v>0</v>
      </c>
      <c r="T19" s="114">
        <v>0</v>
      </c>
      <c r="U19" s="114">
        <v>0</v>
      </c>
      <c r="V19" s="114">
        <v>0</v>
      </c>
      <c r="W19" s="114">
        <v>0</v>
      </c>
      <c r="X19" s="205">
        <f>'P&amp;L'!K47</f>
        <v>0</v>
      </c>
      <c r="Y19" s="205">
        <f>'P&amp;L'!M47</f>
        <v>0</v>
      </c>
      <c r="Z19" s="205">
        <f>SUM('P&amp;L'!G47,'P&amp;L'!I47,'P&amp;L'!K47,'P&amp;L'!M47)</f>
        <v>0</v>
      </c>
    </row>
    <row r="20" spans="2:28" ht="15.75">
      <c r="B20" s="204" t="s">
        <v>1096</v>
      </c>
      <c r="C20" s="206"/>
      <c r="D20" s="115">
        <f t="shared" si="1"/>
        <v>0</v>
      </c>
      <c r="E20" s="205">
        <f>'P&amp;L'!I49</f>
        <v>0</v>
      </c>
      <c r="F20" s="115">
        <f>SUM(G20:W20)</f>
        <v>0</v>
      </c>
      <c r="G20" s="114">
        <v>0</v>
      </c>
      <c r="H20" s="114">
        <v>0</v>
      </c>
      <c r="I20" s="114">
        <v>0</v>
      </c>
      <c r="J20" s="114">
        <v>0</v>
      </c>
      <c r="K20" s="114">
        <v>0</v>
      </c>
      <c r="L20" s="114">
        <v>0</v>
      </c>
      <c r="M20" s="114">
        <v>0</v>
      </c>
      <c r="N20" s="114">
        <v>0</v>
      </c>
      <c r="O20" s="114">
        <v>0</v>
      </c>
      <c r="P20" s="114">
        <v>0</v>
      </c>
      <c r="Q20" s="114">
        <v>0</v>
      </c>
      <c r="R20" s="114">
        <v>0</v>
      </c>
      <c r="S20" s="114">
        <v>0</v>
      </c>
      <c r="T20" s="114">
        <v>0</v>
      </c>
      <c r="U20" s="114">
        <v>0</v>
      </c>
      <c r="V20" s="114">
        <v>0</v>
      </c>
      <c r="W20" s="114">
        <v>0</v>
      </c>
      <c r="X20" s="205">
        <f>'P&amp;L'!K49</f>
        <v>0</v>
      </c>
      <c r="Y20" s="205">
        <f>'P&amp;L'!M49</f>
        <v>0</v>
      </c>
      <c r="Z20" s="206"/>
    </row>
    <row r="21" spans="2:28" ht="15.75">
      <c r="B21" s="204" t="s">
        <v>454</v>
      </c>
      <c r="C21" s="51">
        <f t="shared" ref="C21:Z21" si="2">C16+C17-C18-C19-C20</f>
        <v>0</v>
      </c>
      <c r="D21" s="115">
        <f t="shared" si="2"/>
        <v>0</v>
      </c>
      <c r="E21" s="51">
        <f t="shared" si="2"/>
        <v>0</v>
      </c>
      <c r="F21" s="115">
        <f>F16+F17-F18-F19-F20</f>
        <v>0</v>
      </c>
      <c r="G21" s="51">
        <f t="shared" ref="G21" si="3">G16+G17-G18-G19-G20</f>
        <v>0</v>
      </c>
      <c r="H21" s="51">
        <f t="shared" si="2"/>
        <v>0</v>
      </c>
      <c r="I21" s="51">
        <f t="shared" si="2"/>
        <v>0</v>
      </c>
      <c r="J21" s="51">
        <f t="shared" ref="J21:N21" si="4">J16+J17-J18-J19-J20</f>
        <v>0</v>
      </c>
      <c r="K21" s="51">
        <f t="shared" si="4"/>
        <v>0</v>
      </c>
      <c r="L21" s="51">
        <f t="shared" si="4"/>
        <v>0</v>
      </c>
      <c r="M21" s="51">
        <f t="shared" si="4"/>
        <v>0</v>
      </c>
      <c r="N21" s="51">
        <f t="shared" si="4"/>
        <v>0</v>
      </c>
      <c r="O21" s="51">
        <f t="shared" ref="O21:R21" si="5">O16+O17-O18-O19-O20</f>
        <v>0</v>
      </c>
      <c r="P21" s="51">
        <f t="shared" si="5"/>
        <v>0</v>
      </c>
      <c r="Q21" s="51">
        <f t="shared" si="5"/>
        <v>0</v>
      </c>
      <c r="R21" s="51">
        <f t="shared" si="5"/>
        <v>0</v>
      </c>
      <c r="S21" s="51">
        <f t="shared" si="2"/>
        <v>0</v>
      </c>
      <c r="T21" s="51">
        <f t="shared" si="2"/>
        <v>0</v>
      </c>
      <c r="U21" s="51">
        <f t="shared" si="2"/>
        <v>0</v>
      </c>
      <c r="V21" s="51">
        <f t="shared" si="2"/>
        <v>0</v>
      </c>
      <c r="W21" s="51">
        <f t="shared" si="2"/>
        <v>0</v>
      </c>
      <c r="X21" s="51">
        <f t="shared" si="2"/>
        <v>0</v>
      </c>
      <c r="Y21" s="51">
        <f t="shared" si="2"/>
        <v>0</v>
      </c>
      <c r="Z21" s="51">
        <f t="shared" si="2"/>
        <v>0</v>
      </c>
    </row>
    <row r="22" spans="2:28" ht="15.75">
      <c r="B22" s="204" t="s">
        <v>455</v>
      </c>
      <c r="C22" s="207">
        <f>'Data Entry'!K233-'Data Entry'!K234</f>
        <v>0</v>
      </c>
      <c r="D22" s="208">
        <f>E22-F22</f>
        <v>0</v>
      </c>
      <c r="E22" s="207">
        <f>'Data Entry'!L233-'Data Entry'!L234</f>
        <v>0</v>
      </c>
      <c r="F22" s="208">
        <f>SUM(G22:W22)</f>
        <v>0</v>
      </c>
      <c r="G22" s="231">
        <v>0</v>
      </c>
      <c r="H22" s="231">
        <v>0</v>
      </c>
      <c r="I22" s="231">
        <v>0</v>
      </c>
      <c r="J22" s="231">
        <v>0</v>
      </c>
      <c r="K22" s="231">
        <v>0</v>
      </c>
      <c r="L22" s="231">
        <v>0</v>
      </c>
      <c r="M22" s="231">
        <v>0</v>
      </c>
      <c r="N22" s="231">
        <v>0</v>
      </c>
      <c r="O22" s="231">
        <v>0</v>
      </c>
      <c r="P22" s="231">
        <v>0</v>
      </c>
      <c r="Q22" s="231">
        <v>0</v>
      </c>
      <c r="R22" s="231">
        <v>0</v>
      </c>
      <c r="S22" s="231">
        <v>0</v>
      </c>
      <c r="T22" s="231">
        <v>0</v>
      </c>
      <c r="U22" s="231">
        <v>0</v>
      </c>
      <c r="V22" s="231">
        <v>0</v>
      </c>
      <c r="W22" s="231">
        <v>0</v>
      </c>
      <c r="X22" s="207">
        <f>'Data Entry'!M233-'Data Entry'!M234</f>
        <v>0</v>
      </c>
      <c r="Y22" s="207">
        <f>'Data Entry'!N233-'Data Entry'!N234</f>
        <v>0</v>
      </c>
      <c r="Z22" s="209"/>
    </row>
    <row r="23" spans="2:28" ht="15.75">
      <c r="B23" s="204" t="s">
        <v>1030</v>
      </c>
      <c r="C23" s="51">
        <f>C21+C22</f>
        <v>0</v>
      </c>
      <c r="D23" s="115">
        <f>D21+D22</f>
        <v>0</v>
      </c>
      <c r="E23" s="51">
        <f>E21+E22</f>
        <v>0</v>
      </c>
      <c r="F23" s="115">
        <f>F21+F22</f>
        <v>0</v>
      </c>
      <c r="G23" s="51">
        <f t="shared" ref="G23" si="6">G21+G22</f>
        <v>0</v>
      </c>
      <c r="H23" s="51">
        <f t="shared" ref="H23:W23" si="7">H21+H22</f>
        <v>0</v>
      </c>
      <c r="I23" s="51">
        <f t="shared" si="7"/>
        <v>0</v>
      </c>
      <c r="J23" s="51">
        <f t="shared" ref="J23:N23" si="8">J21+J22</f>
        <v>0</v>
      </c>
      <c r="K23" s="51">
        <f t="shared" si="8"/>
        <v>0</v>
      </c>
      <c r="L23" s="51">
        <f t="shared" si="8"/>
        <v>0</v>
      </c>
      <c r="M23" s="51">
        <f t="shared" si="8"/>
        <v>0</v>
      </c>
      <c r="N23" s="51">
        <f t="shared" si="8"/>
        <v>0</v>
      </c>
      <c r="O23" s="51">
        <f t="shared" ref="O23:R23" si="9">O21+O22</f>
        <v>0</v>
      </c>
      <c r="P23" s="51">
        <f t="shared" si="9"/>
        <v>0</v>
      </c>
      <c r="Q23" s="51">
        <f t="shared" si="9"/>
        <v>0</v>
      </c>
      <c r="R23" s="51">
        <f t="shared" si="9"/>
        <v>0</v>
      </c>
      <c r="S23" s="51">
        <f t="shared" si="7"/>
        <v>0</v>
      </c>
      <c r="T23" s="51">
        <f t="shared" si="7"/>
        <v>0</v>
      </c>
      <c r="U23" s="51">
        <f t="shared" si="7"/>
        <v>0</v>
      </c>
      <c r="V23" s="51">
        <f t="shared" si="7"/>
        <v>0</v>
      </c>
      <c r="W23" s="51">
        <f t="shared" si="7"/>
        <v>0</v>
      </c>
      <c r="X23" s="51">
        <f>X21+X22</f>
        <v>0</v>
      </c>
      <c r="Y23" s="51">
        <f>Y21+Y22</f>
        <v>0</v>
      </c>
      <c r="Z23" s="51">
        <f>Z21+Z22</f>
        <v>0</v>
      </c>
    </row>
    <row r="24" spans="2:28" ht="15.75">
      <c r="B24" s="204" t="s">
        <v>1097</v>
      </c>
      <c r="C24" s="205">
        <f>'Balance Sheet'!I25</f>
        <v>0</v>
      </c>
      <c r="D24" s="115">
        <f>E24-F24</f>
        <v>0</v>
      </c>
      <c r="E24" s="205">
        <f>'Balance Sheet'!I26+'Balance Sheet'!I29</f>
        <v>0</v>
      </c>
      <c r="F24" s="115">
        <f>SUM(G24:W24)</f>
        <v>0</v>
      </c>
      <c r="G24" s="52">
        <v>0</v>
      </c>
      <c r="H24" s="52">
        <v>0</v>
      </c>
      <c r="I24" s="52">
        <v>0</v>
      </c>
      <c r="J24" s="52">
        <v>0</v>
      </c>
      <c r="K24" s="52">
        <v>0</v>
      </c>
      <c r="L24" s="52">
        <v>0</v>
      </c>
      <c r="M24" s="52">
        <v>0</v>
      </c>
      <c r="N24" s="52">
        <v>0</v>
      </c>
      <c r="O24" s="52">
        <v>0</v>
      </c>
      <c r="P24" s="52">
        <v>0</v>
      </c>
      <c r="Q24" s="52">
        <v>0</v>
      </c>
      <c r="R24" s="52">
        <v>0</v>
      </c>
      <c r="S24" s="52">
        <v>0</v>
      </c>
      <c r="T24" s="52">
        <v>0</v>
      </c>
      <c r="U24" s="52">
        <v>0</v>
      </c>
      <c r="V24" s="52">
        <v>0</v>
      </c>
      <c r="W24" s="52">
        <v>0</v>
      </c>
      <c r="X24" s="205">
        <f>'Balance Sheet'!I27</f>
        <v>0</v>
      </c>
      <c r="Y24" s="205">
        <f>'Balance Sheet'!I28</f>
        <v>0</v>
      </c>
      <c r="Z24" s="205">
        <f>'Balance Sheet'!E42</f>
        <v>0</v>
      </c>
    </row>
    <row r="25" spans="2:28" ht="15.75">
      <c r="B25" s="210" t="s">
        <v>457</v>
      </c>
      <c r="C25" s="211">
        <f t="shared" ref="C25:H25" si="10">C24-C23</f>
        <v>0</v>
      </c>
      <c r="D25" s="212">
        <f t="shared" si="10"/>
        <v>0</v>
      </c>
      <c r="E25" s="211">
        <f t="shared" si="10"/>
        <v>0</v>
      </c>
      <c r="F25" s="212">
        <f t="shared" si="10"/>
        <v>0</v>
      </c>
      <c r="G25" s="211">
        <f t="shared" si="10"/>
        <v>0</v>
      </c>
      <c r="H25" s="211">
        <f t="shared" si="10"/>
        <v>0</v>
      </c>
      <c r="I25" s="211">
        <f t="shared" ref="I25:W25" si="11">I24-I23</f>
        <v>0</v>
      </c>
      <c r="J25" s="211">
        <f t="shared" ref="J25:N25" si="12">J24-J23</f>
        <v>0</v>
      </c>
      <c r="K25" s="211">
        <f t="shared" si="12"/>
        <v>0</v>
      </c>
      <c r="L25" s="211">
        <f t="shared" si="12"/>
        <v>0</v>
      </c>
      <c r="M25" s="211">
        <f t="shared" si="12"/>
        <v>0</v>
      </c>
      <c r="N25" s="211">
        <f t="shared" si="12"/>
        <v>0</v>
      </c>
      <c r="O25" s="211">
        <f t="shared" ref="O25:R25" si="13">O24-O23</f>
        <v>0</v>
      </c>
      <c r="P25" s="211">
        <f t="shared" si="13"/>
        <v>0</v>
      </c>
      <c r="Q25" s="211">
        <f t="shared" si="13"/>
        <v>0</v>
      </c>
      <c r="R25" s="211">
        <f t="shared" si="13"/>
        <v>0</v>
      </c>
      <c r="S25" s="211">
        <f t="shared" si="11"/>
        <v>0</v>
      </c>
      <c r="T25" s="211">
        <f t="shared" si="11"/>
        <v>0</v>
      </c>
      <c r="U25" s="211">
        <f t="shared" si="11"/>
        <v>0</v>
      </c>
      <c r="V25" s="211">
        <f t="shared" si="11"/>
        <v>0</v>
      </c>
      <c r="W25" s="211">
        <f t="shared" si="11"/>
        <v>0</v>
      </c>
      <c r="X25" s="211">
        <f>X24-X23</f>
        <v>0</v>
      </c>
      <c r="Y25" s="211">
        <f>Y24-Y23</f>
        <v>0</v>
      </c>
      <c r="Z25" s="211">
        <f>Z24-Z23</f>
        <v>0</v>
      </c>
    </row>
    <row r="28" spans="2:28" ht="15.75">
      <c r="B28" s="213" t="s">
        <v>463</v>
      </c>
      <c r="C28" s="214"/>
      <c r="D28" s="214"/>
      <c r="E28" s="214"/>
      <c r="F28" s="214"/>
      <c r="G28" s="214"/>
      <c r="H28" s="214"/>
      <c r="I28" s="214"/>
      <c r="J28" s="214"/>
      <c r="K28" s="214"/>
      <c r="L28" s="214"/>
      <c r="M28" s="214"/>
      <c r="N28" s="214"/>
      <c r="O28" s="214"/>
      <c r="P28" s="214"/>
      <c r="Q28" s="214"/>
      <c r="R28" s="214"/>
      <c r="S28" s="214"/>
      <c r="T28" s="214"/>
      <c r="U28" s="214"/>
      <c r="V28" s="214"/>
      <c r="W28" s="214"/>
      <c r="X28" s="215"/>
      <c r="Y28" s="215"/>
      <c r="Z28" s="216"/>
    </row>
    <row r="29" spans="2:28">
      <c r="B29" s="341"/>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3"/>
    </row>
    <row r="30" spans="2:28">
      <c r="B30" s="331"/>
      <c r="C30" s="332"/>
      <c r="D30" s="332"/>
      <c r="E30" s="332"/>
      <c r="F30" s="332"/>
      <c r="G30" s="332"/>
      <c r="H30" s="332"/>
      <c r="I30" s="332"/>
      <c r="J30" s="332"/>
      <c r="K30" s="332"/>
      <c r="L30" s="332"/>
      <c r="M30" s="332"/>
      <c r="N30" s="332"/>
      <c r="O30" s="332"/>
      <c r="P30" s="332"/>
      <c r="Q30" s="332"/>
      <c r="R30" s="332"/>
      <c r="S30" s="332"/>
      <c r="T30" s="332"/>
      <c r="U30" s="332"/>
      <c r="V30" s="332"/>
      <c r="W30" s="332"/>
      <c r="X30" s="332"/>
      <c r="Y30" s="332"/>
      <c r="Z30" s="333"/>
    </row>
    <row r="31" spans="2:28">
      <c r="B31" s="331"/>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3"/>
    </row>
    <row r="32" spans="2:28">
      <c r="B32" s="331"/>
      <c r="C32" s="332"/>
      <c r="D32" s="332"/>
      <c r="E32" s="332"/>
      <c r="F32" s="332"/>
      <c r="G32" s="332"/>
      <c r="H32" s="332"/>
      <c r="I32" s="332"/>
      <c r="J32" s="332"/>
      <c r="K32" s="332"/>
      <c r="L32" s="332"/>
      <c r="M32" s="332"/>
      <c r="N32" s="332"/>
      <c r="O32" s="332"/>
      <c r="P32" s="332"/>
      <c r="Q32" s="332"/>
      <c r="R32" s="332"/>
      <c r="S32" s="332"/>
      <c r="T32" s="332"/>
      <c r="U32" s="332"/>
      <c r="V32" s="332"/>
      <c r="W32" s="332"/>
      <c r="X32" s="332"/>
      <c r="Y32" s="332"/>
      <c r="Z32" s="333"/>
    </row>
    <row r="33" spans="2:26">
      <c r="B33" s="331"/>
      <c r="C33" s="332"/>
      <c r="D33" s="332"/>
      <c r="E33" s="332"/>
      <c r="F33" s="332"/>
      <c r="G33" s="332"/>
      <c r="H33" s="332"/>
      <c r="I33" s="332"/>
      <c r="J33" s="332"/>
      <c r="K33" s="332"/>
      <c r="L33" s="332"/>
      <c r="M33" s="332"/>
      <c r="N33" s="332"/>
      <c r="O33" s="332"/>
      <c r="P33" s="332"/>
      <c r="Q33" s="332"/>
      <c r="R33" s="332"/>
      <c r="S33" s="332"/>
      <c r="T33" s="332"/>
      <c r="U33" s="332"/>
      <c r="V33" s="332"/>
      <c r="W33" s="332"/>
      <c r="X33" s="332"/>
      <c r="Y33" s="332"/>
      <c r="Z33" s="333"/>
    </row>
    <row r="34" spans="2:26">
      <c r="B34" s="331"/>
      <c r="C34" s="332"/>
      <c r="D34" s="332"/>
      <c r="E34" s="332"/>
      <c r="F34" s="332"/>
      <c r="G34" s="332"/>
      <c r="H34" s="332"/>
      <c r="I34" s="332"/>
      <c r="J34" s="332"/>
      <c r="K34" s="332"/>
      <c r="L34" s="332"/>
      <c r="M34" s="332"/>
      <c r="N34" s="332"/>
      <c r="O34" s="332"/>
      <c r="P34" s="332"/>
      <c r="Q34" s="332"/>
      <c r="R34" s="332"/>
      <c r="S34" s="332"/>
      <c r="T34" s="332"/>
      <c r="U34" s="332"/>
      <c r="V34" s="332"/>
      <c r="W34" s="332"/>
      <c r="X34" s="332"/>
      <c r="Y34" s="332"/>
      <c r="Z34" s="333"/>
    </row>
    <row r="35" spans="2:26">
      <c r="B35" s="331"/>
      <c r="C35" s="332"/>
      <c r="D35" s="332"/>
      <c r="E35" s="332"/>
      <c r="F35" s="332"/>
      <c r="G35" s="332"/>
      <c r="H35" s="332"/>
      <c r="I35" s="332"/>
      <c r="J35" s="332"/>
      <c r="K35" s="332"/>
      <c r="L35" s="332"/>
      <c r="M35" s="332"/>
      <c r="N35" s="332"/>
      <c r="O35" s="332"/>
      <c r="P35" s="332"/>
      <c r="Q35" s="332"/>
      <c r="R35" s="332"/>
      <c r="S35" s="332"/>
      <c r="T35" s="332"/>
      <c r="U35" s="332"/>
      <c r="V35" s="332"/>
      <c r="W35" s="332"/>
      <c r="X35" s="332"/>
      <c r="Y35" s="332"/>
      <c r="Z35" s="333"/>
    </row>
    <row r="36" spans="2:26">
      <c r="B36" s="331"/>
      <c r="C36" s="332"/>
      <c r="D36" s="332"/>
      <c r="E36" s="332"/>
      <c r="F36" s="332"/>
      <c r="G36" s="332"/>
      <c r="H36" s="332"/>
      <c r="I36" s="332"/>
      <c r="J36" s="332"/>
      <c r="K36" s="332"/>
      <c r="L36" s="332"/>
      <c r="M36" s="332"/>
      <c r="N36" s="332"/>
      <c r="O36" s="332"/>
      <c r="P36" s="332"/>
      <c r="Q36" s="332"/>
      <c r="R36" s="332"/>
      <c r="S36" s="332"/>
      <c r="T36" s="332"/>
      <c r="U36" s="332"/>
      <c r="V36" s="332"/>
      <c r="W36" s="332"/>
      <c r="X36" s="332"/>
      <c r="Y36" s="332"/>
      <c r="Z36" s="333"/>
    </row>
    <row r="37" spans="2:26">
      <c r="B37" s="331"/>
      <c r="C37" s="332"/>
      <c r="D37" s="332"/>
      <c r="E37" s="332"/>
      <c r="F37" s="332"/>
      <c r="G37" s="332"/>
      <c r="H37" s="332"/>
      <c r="I37" s="332"/>
      <c r="J37" s="332"/>
      <c r="K37" s="332"/>
      <c r="L37" s="332"/>
      <c r="M37" s="332"/>
      <c r="N37" s="332"/>
      <c r="O37" s="332"/>
      <c r="P37" s="332"/>
      <c r="Q37" s="332"/>
      <c r="R37" s="332"/>
      <c r="S37" s="332"/>
      <c r="T37" s="332"/>
      <c r="U37" s="332"/>
      <c r="V37" s="332"/>
      <c r="W37" s="332"/>
      <c r="X37" s="332"/>
      <c r="Y37" s="332"/>
      <c r="Z37" s="333"/>
    </row>
    <row r="38" spans="2:26">
      <c r="B38" s="331"/>
      <c r="C38" s="332"/>
      <c r="D38" s="332"/>
      <c r="E38" s="332"/>
      <c r="F38" s="332"/>
      <c r="G38" s="332"/>
      <c r="H38" s="332"/>
      <c r="I38" s="332"/>
      <c r="J38" s="332"/>
      <c r="K38" s="332"/>
      <c r="L38" s="332"/>
      <c r="M38" s="332"/>
      <c r="N38" s="332"/>
      <c r="O38" s="332"/>
      <c r="P38" s="332"/>
      <c r="Q38" s="332"/>
      <c r="R38" s="332"/>
      <c r="S38" s="332"/>
      <c r="T38" s="332"/>
      <c r="U38" s="332"/>
      <c r="V38" s="332"/>
      <c r="W38" s="332"/>
      <c r="X38" s="332"/>
      <c r="Y38" s="332"/>
      <c r="Z38" s="333"/>
    </row>
    <row r="39" spans="2:26">
      <c r="B39" s="331"/>
      <c r="C39" s="332"/>
      <c r="D39" s="332"/>
      <c r="E39" s="332"/>
      <c r="F39" s="332"/>
      <c r="G39" s="332"/>
      <c r="H39" s="332"/>
      <c r="I39" s="332"/>
      <c r="J39" s="332"/>
      <c r="K39" s="332"/>
      <c r="L39" s="332"/>
      <c r="M39" s="332"/>
      <c r="N39" s="332"/>
      <c r="O39" s="332"/>
      <c r="P39" s="332"/>
      <c r="Q39" s="332"/>
      <c r="R39" s="332"/>
      <c r="S39" s="332"/>
      <c r="T39" s="332"/>
      <c r="U39" s="332"/>
      <c r="V39" s="332"/>
      <c r="W39" s="332"/>
      <c r="X39" s="332"/>
      <c r="Y39" s="332"/>
      <c r="Z39" s="333"/>
    </row>
    <row r="40" spans="2:26">
      <c r="B40" s="331"/>
      <c r="C40" s="332"/>
      <c r="D40" s="332"/>
      <c r="E40" s="332"/>
      <c r="F40" s="332"/>
      <c r="G40" s="332"/>
      <c r="H40" s="332"/>
      <c r="I40" s="332"/>
      <c r="J40" s="332"/>
      <c r="K40" s="332"/>
      <c r="L40" s="332"/>
      <c r="M40" s="332"/>
      <c r="N40" s="332"/>
      <c r="O40" s="332"/>
      <c r="P40" s="332"/>
      <c r="Q40" s="332"/>
      <c r="R40" s="332"/>
      <c r="S40" s="332"/>
      <c r="T40" s="332"/>
      <c r="U40" s="332"/>
      <c r="V40" s="332"/>
      <c r="W40" s="332"/>
      <c r="X40" s="332"/>
      <c r="Y40" s="332"/>
      <c r="Z40" s="333"/>
    </row>
    <row r="41" spans="2:26">
      <c r="B41" s="331"/>
      <c r="C41" s="332"/>
      <c r="D41" s="332"/>
      <c r="E41" s="332"/>
      <c r="F41" s="332"/>
      <c r="G41" s="332"/>
      <c r="H41" s="332"/>
      <c r="I41" s="332"/>
      <c r="J41" s="332"/>
      <c r="K41" s="332"/>
      <c r="L41" s="332"/>
      <c r="M41" s="332"/>
      <c r="N41" s="332"/>
      <c r="O41" s="332"/>
      <c r="P41" s="332"/>
      <c r="Q41" s="332"/>
      <c r="R41" s="332"/>
      <c r="S41" s="332"/>
      <c r="T41" s="332"/>
      <c r="U41" s="332"/>
      <c r="V41" s="332"/>
      <c r="W41" s="332"/>
      <c r="X41" s="332"/>
      <c r="Y41" s="332"/>
      <c r="Z41" s="333"/>
    </row>
    <row r="42" spans="2:26">
      <c r="B42" s="334"/>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6"/>
    </row>
    <row r="47" spans="2:26" ht="13.5" thickBot="1"/>
    <row r="48" spans="2:26" ht="16.5" thickBot="1">
      <c r="B48" s="344" t="s">
        <v>490</v>
      </c>
      <c r="C48" s="345"/>
      <c r="D48" s="346"/>
      <c r="E48" s="217"/>
      <c r="F48" s="217"/>
      <c r="G48" s="217"/>
      <c r="H48" s="217"/>
      <c r="I48" s="217"/>
      <c r="J48" s="217"/>
      <c r="K48" s="217"/>
      <c r="L48" s="217"/>
      <c r="M48" s="217"/>
      <c r="N48" s="217"/>
      <c r="O48" s="217"/>
      <c r="P48" s="217"/>
      <c r="Q48" s="217"/>
      <c r="R48" s="217"/>
      <c r="S48" s="217"/>
      <c r="T48" s="217"/>
      <c r="U48" s="217"/>
      <c r="V48" s="217"/>
      <c r="W48" s="218"/>
      <c r="X48" s="218"/>
    </row>
    <row r="49" spans="2:24" ht="15.75">
      <c r="B49" s="219" t="s">
        <v>493</v>
      </c>
      <c r="C49" s="220"/>
      <c r="D49" s="221"/>
      <c r="E49" s="220"/>
      <c r="F49" s="220"/>
      <c r="G49" s="220"/>
      <c r="H49" s="220"/>
      <c r="I49" s="220"/>
      <c r="J49" s="220"/>
      <c r="K49" s="220"/>
      <c r="L49" s="220"/>
      <c r="M49" s="220"/>
      <c r="N49" s="220"/>
      <c r="O49" s="220"/>
      <c r="P49" s="220"/>
      <c r="Q49" s="220"/>
      <c r="R49" s="220"/>
      <c r="S49" s="220"/>
      <c r="T49" s="220"/>
      <c r="U49" s="220"/>
      <c r="V49" s="220"/>
      <c r="W49" s="220"/>
    </row>
    <row r="50" spans="2:24" ht="15.75">
      <c r="B50" s="222" t="s">
        <v>1074</v>
      </c>
      <c r="C50" s="50"/>
      <c r="D50" s="70">
        <v>0</v>
      </c>
      <c r="E50" s="112"/>
      <c r="F50" s="112"/>
      <c r="G50" s="112"/>
      <c r="H50" s="112"/>
      <c r="I50" s="112"/>
      <c r="J50" s="112"/>
      <c r="K50" s="112"/>
      <c r="L50" s="112"/>
      <c r="M50" s="112"/>
      <c r="N50" s="112"/>
      <c r="O50" s="112"/>
      <c r="P50" s="112"/>
      <c r="Q50" s="112"/>
      <c r="R50" s="112"/>
      <c r="S50" s="112"/>
      <c r="T50" s="112"/>
      <c r="U50" s="112"/>
      <c r="V50" s="112"/>
      <c r="W50" s="220"/>
      <c r="X50" s="220"/>
    </row>
    <row r="51" spans="2:24" ht="15.75">
      <c r="B51" s="222" t="s">
        <v>1075</v>
      </c>
      <c r="C51" s="50"/>
      <c r="D51" s="223">
        <f>'P&amp;L'!G53</f>
        <v>0</v>
      </c>
      <c r="E51" s="112"/>
      <c r="F51" s="112"/>
      <c r="G51" s="112"/>
      <c r="H51" s="112"/>
      <c r="I51" s="112"/>
      <c r="J51" s="112"/>
      <c r="K51" s="112"/>
      <c r="L51" s="112"/>
      <c r="M51" s="112"/>
      <c r="N51" s="112"/>
      <c r="O51" s="112"/>
      <c r="P51" s="112"/>
      <c r="Q51" s="112"/>
      <c r="R51" s="112"/>
      <c r="S51" s="112"/>
      <c r="T51" s="112"/>
      <c r="U51" s="112"/>
      <c r="V51" s="112"/>
      <c r="W51" s="220"/>
      <c r="X51" s="220"/>
    </row>
    <row r="52" spans="2:24" ht="15.75">
      <c r="B52" s="222" t="s">
        <v>1076</v>
      </c>
      <c r="C52" s="50"/>
      <c r="D52" s="223">
        <f>'P&amp;L'!I53</f>
        <v>0</v>
      </c>
      <c r="E52" s="112"/>
      <c r="F52" s="112"/>
      <c r="G52" s="112"/>
      <c r="H52" s="112"/>
      <c r="I52" s="112"/>
      <c r="J52" s="112"/>
      <c r="K52" s="112"/>
      <c r="L52" s="112"/>
      <c r="M52" s="112"/>
      <c r="N52" s="112"/>
      <c r="O52" s="112"/>
      <c r="P52" s="112"/>
      <c r="Q52" s="112"/>
      <c r="R52" s="112"/>
      <c r="S52" s="112"/>
      <c r="T52" s="112"/>
      <c r="U52" s="112"/>
      <c r="V52" s="112"/>
      <c r="W52" s="220"/>
      <c r="X52" s="220"/>
    </row>
    <row r="53" spans="2:24" ht="15.75">
      <c r="B53" s="222" t="s">
        <v>1077</v>
      </c>
      <c r="C53" s="50"/>
      <c r="D53" s="223">
        <f>'P&amp;L'!K53</f>
        <v>0</v>
      </c>
      <c r="E53" s="112"/>
      <c r="F53" s="112"/>
      <c r="G53" s="112"/>
      <c r="H53" s="112"/>
      <c r="I53" s="112"/>
      <c r="J53" s="112"/>
      <c r="K53" s="112"/>
      <c r="L53" s="112"/>
      <c r="M53" s="112"/>
      <c r="N53" s="112"/>
      <c r="O53" s="112"/>
      <c r="P53" s="112"/>
      <c r="Q53" s="112"/>
      <c r="R53" s="112"/>
      <c r="S53" s="112"/>
      <c r="T53" s="112"/>
      <c r="U53" s="112"/>
      <c r="V53" s="112"/>
      <c r="W53" s="220"/>
      <c r="X53" s="220"/>
    </row>
    <row r="54" spans="2:24" ht="15.75">
      <c r="B54" s="222" t="s">
        <v>1078</v>
      </c>
      <c r="C54" s="50"/>
      <c r="D54" s="223">
        <f>'P&amp;L'!M53</f>
        <v>0</v>
      </c>
      <c r="E54" s="112"/>
      <c r="F54" s="112"/>
      <c r="G54" s="112"/>
      <c r="H54" s="112"/>
      <c r="I54" s="112"/>
      <c r="J54" s="112"/>
      <c r="K54" s="112"/>
      <c r="L54" s="112"/>
      <c r="M54" s="112"/>
      <c r="N54" s="112"/>
      <c r="O54" s="112"/>
      <c r="P54" s="112"/>
      <c r="Q54" s="112"/>
      <c r="R54" s="112"/>
      <c r="S54" s="112"/>
      <c r="T54" s="112"/>
      <c r="U54" s="112"/>
      <c r="V54" s="112"/>
      <c r="W54" s="220"/>
      <c r="X54" s="220"/>
    </row>
    <row r="55" spans="2:24" ht="15.75">
      <c r="B55" s="222" t="s">
        <v>1079</v>
      </c>
      <c r="C55" s="50"/>
      <c r="D55" s="223">
        <f>'P&amp;L'!O53</f>
        <v>0</v>
      </c>
      <c r="E55" s="112"/>
      <c r="F55" s="112"/>
      <c r="G55" s="112"/>
      <c r="H55" s="112"/>
      <c r="I55" s="112"/>
      <c r="J55" s="112"/>
      <c r="K55" s="112"/>
      <c r="L55" s="112"/>
      <c r="M55" s="112"/>
      <c r="N55" s="112"/>
      <c r="O55" s="112"/>
      <c r="P55" s="112"/>
      <c r="Q55" s="112"/>
      <c r="R55" s="112"/>
      <c r="S55" s="112"/>
      <c r="T55" s="112"/>
      <c r="U55" s="112"/>
      <c r="V55" s="112"/>
      <c r="W55" s="220"/>
      <c r="X55" s="220"/>
    </row>
    <row r="56" spans="2:24" ht="15.75">
      <c r="B56" s="222" t="s">
        <v>491</v>
      </c>
      <c r="C56" s="50"/>
      <c r="D56" s="223">
        <f>'Data Entry'!P233</f>
        <v>0</v>
      </c>
      <c r="E56" s="112"/>
      <c r="F56" s="112"/>
      <c r="G56" s="112"/>
      <c r="H56" s="112"/>
      <c r="I56" s="112"/>
      <c r="J56" s="112"/>
      <c r="K56" s="112"/>
      <c r="L56" s="112"/>
      <c r="M56" s="112"/>
      <c r="N56" s="112"/>
      <c r="O56" s="112"/>
      <c r="P56" s="112"/>
      <c r="Q56" s="112"/>
      <c r="R56" s="112"/>
      <c r="S56" s="112"/>
      <c r="T56" s="112"/>
      <c r="U56" s="112"/>
      <c r="V56" s="112"/>
      <c r="W56" s="220"/>
      <c r="X56" s="220"/>
    </row>
    <row r="57" spans="2:24" ht="15.75">
      <c r="B57" s="222" t="s">
        <v>492</v>
      </c>
      <c r="C57" s="50"/>
      <c r="D57" s="223">
        <f>-'Data Entry'!P234</f>
        <v>0</v>
      </c>
      <c r="E57" s="112"/>
      <c r="F57" s="112"/>
      <c r="G57" s="112"/>
      <c r="H57" s="112"/>
      <c r="I57" s="112"/>
      <c r="J57" s="112"/>
      <c r="K57" s="112"/>
      <c r="L57" s="112"/>
      <c r="M57" s="112"/>
      <c r="N57" s="112"/>
      <c r="O57" s="112"/>
      <c r="P57" s="112"/>
      <c r="Q57" s="112"/>
      <c r="R57" s="112"/>
      <c r="S57" s="112"/>
      <c r="T57" s="112"/>
      <c r="U57" s="112"/>
      <c r="V57" s="112"/>
      <c r="W57" s="220"/>
      <c r="X57" s="220"/>
    </row>
    <row r="58" spans="2:24" ht="15.75">
      <c r="B58" s="222" t="s">
        <v>496</v>
      </c>
      <c r="C58" s="50"/>
      <c r="D58" s="223">
        <f>'Data Entry'!P212</f>
        <v>0</v>
      </c>
      <c r="E58" s="112"/>
      <c r="F58" s="112"/>
      <c r="G58" s="112"/>
      <c r="H58" s="112"/>
      <c r="I58" s="112"/>
      <c r="J58" s="112"/>
      <c r="K58" s="112"/>
      <c r="L58" s="112"/>
      <c r="M58" s="112"/>
      <c r="N58" s="112"/>
      <c r="O58" s="112"/>
      <c r="P58" s="112"/>
      <c r="Q58" s="112"/>
      <c r="R58" s="112"/>
      <c r="S58" s="112"/>
      <c r="T58" s="112"/>
      <c r="U58" s="112"/>
      <c r="V58" s="112"/>
      <c r="W58" s="220"/>
      <c r="X58" s="220"/>
    </row>
    <row r="59" spans="2:24" ht="15.75">
      <c r="B59" s="222" t="s">
        <v>498</v>
      </c>
      <c r="C59" s="50"/>
      <c r="D59" s="224">
        <f>D67</f>
        <v>0</v>
      </c>
      <c r="E59" s="112"/>
      <c r="F59" s="112"/>
      <c r="G59" s="112"/>
      <c r="H59" s="112"/>
      <c r="I59" s="112"/>
      <c r="J59" s="112"/>
      <c r="K59" s="112"/>
      <c r="L59" s="112"/>
      <c r="M59" s="112"/>
      <c r="N59" s="112"/>
      <c r="O59" s="112"/>
      <c r="P59" s="112"/>
      <c r="Q59" s="112"/>
      <c r="R59" s="112"/>
      <c r="S59" s="112"/>
      <c r="T59" s="112"/>
      <c r="U59" s="112"/>
      <c r="V59" s="112"/>
      <c r="W59" s="220"/>
      <c r="X59" s="220"/>
    </row>
    <row r="60" spans="2:24" ht="15.75">
      <c r="B60" s="222" t="s">
        <v>1080</v>
      </c>
      <c r="C60" s="50"/>
      <c r="D60" s="67">
        <f>SUM(D50:D59)</f>
        <v>0</v>
      </c>
      <c r="E60" s="112"/>
      <c r="F60" s="112"/>
      <c r="G60" s="112"/>
      <c r="H60" s="112"/>
      <c r="I60" s="112"/>
      <c r="J60" s="112"/>
      <c r="K60" s="112"/>
      <c r="L60" s="112"/>
      <c r="M60" s="112"/>
      <c r="N60" s="112"/>
      <c r="O60" s="112"/>
      <c r="P60" s="112"/>
      <c r="Q60" s="112"/>
      <c r="R60" s="112"/>
      <c r="S60" s="112"/>
      <c r="T60" s="112"/>
      <c r="U60" s="112"/>
      <c r="V60" s="112"/>
      <c r="W60" s="220"/>
      <c r="X60" s="220"/>
    </row>
    <row r="61" spans="2:24" ht="15.75">
      <c r="B61" s="222" t="s">
        <v>456</v>
      </c>
      <c r="C61" s="50"/>
      <c r="D61" s="224">
        <f>'Balance Sheet'!J37</f>
        <v>0</v>
      </c>
      <c r="E61" s="112"/>
      <c r="F61" s="112"/>
      <c r="G61" s="112"/>
      <c r="H61" s="112"/>
      <c r="I61" s="112"/>
      <c r="J61" s="112"/>
      <c r="K61" s="112"/>
      <c r="L61" s="112"/>
      <c r="M61" s="112"/>
      <c r="N61" s="112"/>
      <c r="O61" s="112"/>
      <c r="P61" s="112"/>
      <c r="Q61" s="112"/>
      <c r="R61" s="112"/>
      <c r="S61" s="112"/>
      <c r="T61" s="112"/>
      <c r="U61" s="112"/>
      <c r="V61" s="112"/>
      <c r="W61" s="220"/>
      <c r="X61" s="220"/>
    </row>
    <row r="62" spans="2:24" ht="15.75">
      <c r="B62" s="222" t="s">
        <v>494</v>
      </c>
      <c r="C62" s="50"/>
      <c r="D62" s="68">
        <f>D60-D61</f>
        <v>0</v>
      </c>
      <c r="E62" s="112"/>
      <c r="F62" s="112"/>
      <c r="G62" s="112"/>
      <c r="H62" s="112"/>
      <c r="I62" s="112"/>
      <c r="J62" s="112"/>
      <c r="K62" s="112"/>
      <c r="L62" s="112"/>
      <c r="M62" s="112"/>
      <c r="N62" s="112"/>
      <c r="O62" s="112"/>
      <c r="P62" s="112"/>
      <c r="Q62" s="112"/>
      <c r="R62" s="112"/>
      <c r="S62" s="112"/>
      <c r="T62" s="112"/>
      <c r="U62" s="112"/>
      <c r="V62" s="112"/>
      <c r="W62" s="220"/>
      <c r="X62" s="220"/>
    </row>
    <row r="63" spans="2:24" ht="16.5" thickBot="1">
      <c r="B63" s="225" t="s">
        <v>495</v>
      </c>
      <c r="C63" s="226"/>
      <c r="D63" s="69" t="e">
        <f>D62/(D61-D66)</f>
        <v>#DIV/0!</v>
      </c>
      <c r="E63" s="113"/>
      <c r="F63" s="113"/>
      <c r="G63" s="113"/>
      <c r="H63" s="113"/>
      <c r="I63" s="113"/>
      <c r="J63" s="113"/>
      <c r="K63" s="113"/>
      <c r="L63" s="113"/>
      <c r="M63" s="113"/>
      <c r="N63" s="113"/>
      <c r="O63" s="113"/>
      <c r="P63" s="113"/>
      <c r="Q63" s="113"/>
      <c r="R63" s="113"/>
      <c r="S63" s="113"/>
      <c r="T63" s="113"/>
      <c r="U63" s="113"/>
      <c r="V63" s="113"/>
      <c r="W63" s="220"/>
      <c r="X63" s="220"/>
    </row>
    <row r="64" spans="2:24" ht="16.5" thickBot="1">
      <c r="B64" s="220"/>
      <c r="C64" s="50"/>
      <c r="D64" s="227"/>
      <c r="E64" s="228"/>
      <c r="F64" s="228"/>
      <c r="G64" s="228"/>
      <c r="H64" s="228"/>
      <c r="I64" s="228"/>
      <c r="J64" s="228"/>
      <c r="K64" s="228"/>
      <c r="L64" s="228"/>
      <c r="M64" s="228"/>
      <c r="N64" s="228"/>
      <c r="O64" s="228"/>
      <c r="P64" s="228"/>
      <c r="Q64" s="228"/>
      <c r="R64" s="228"/>
      <c r="S64" s="228"/>
      <c r="T64" s="228"/>
      <c r="U64" s="228"/>
      <c r="V64" s="228"/>
      <c r="W64" s="220"/>
      <c r="X64" s="220"/>
    </row>
    <row r="65" spans="2:25" ht="15.75">
      <c r="B65" s="229" t="s">
        <v>526</v>
      </c>
      <c r="C65" s="230"/>
      <c r="D65" s="72">
        <v>0</v>
      </c>
      <c r="E65" s="112"/>
      <c r="F65" s="112"/>
      <c r="G65" s="112"/>
      <c r="H65" s="112"/>
      <c r="I65" s="112"/>
      <c r="J65" s="112"/>
      <c r="K65" s="112"/>
      <c r="L65" s="112"/>
      <c r="M65" s="112"/>
      <c r="N65" s="112"/>
      <c r="O65" s="112"/>
      <c r="P65" s="112"/>
      <c r="Q65" s="112"/>
      <c r="R65" s="112"/>
      <c r="S65" s="112"/>
      <c r="T65" s="112"/>
      <c r="U65" s="112"/>
      <c r="V65" s="112"/>
      <c r="W65" s="220"/>
      <c r="X65" s="220"/>
    </row>
    <row r="66" spans="2:25" ht="15.75">
      <c r="B66" s="222" t="s">
        <v>1081</v>
      </c>
      <c r="C66" s="50"/>
      <c r="D66" s="224">
        <f>'Balance Sheet'!E30</f>
        <v>0</v>
      </c>
      <c r="E66" s="112"/>
      <c r="F66" s="112"/>
      <c r="G66" s="112"/>
      <c r="H66" s="112"/>
      <c r="I66" s="112"/>
      <c r="J66" s="112"/>
      <c r="K66" s="112"/>
      <c r="L66" s="112"/>
      <c r="M66" s="112"/>
      <c r="N66" s="112"/>
      <c r="O66" s="112"/>
      <c r="P66" s="112"/>
      <c r="Q66" s="112"/>
      <c r="R66" s="112"/>
      <c r="S66" s="112"/>
      <c r="T66" s="112"/>
      <c r="U66" s="112"/>
      <c r="V66" s="112"/>
      <c r="W66" s="220"/>
      <c r="X66" s="220"/>
    </row>
    <row r="67" spans="2:25" ht="16.5" thickBot="1">
      <c r="B67" s="225" t="s">
        <v>497</v>
      </c>
      <c r="C67" s="226"/>
      <c r="D67" s="73">
        <f>D66-D65</f>
        <v>0</v>
      </c>
      <c r="E67" s="112"/>
      <c r="F67" s="112"/>
      <c r="G67" s="112"/>
      <c r="H67" s="112"/>
      <c r="I67" s="112"/>
      <c r="J67" s="112"/>
      <c r="K67" s="112"/>
      <c r="L67" s="112"/>
      <c r="M67" s="112"/>
      <c r="N67" s="112"/>
      <c r="O67" s="112"/>
      <c r="P67" s="112"/>
      <c r="Q67" s="112"/>
      <c r="R67" s="112"/>
      <c r="S67" s="112"/>
      <c r="T67" s="112"/>
      <c r="U67" s="112"/>
      <c r="V67" s="112"/>
      <c r="W67" s="220"/>
      <c r="X67" s="220"/>
    </row>
    <row r="68" spans="2:25" ht="15.75">
      <c r="B68" s="220"/>
      <c r="D68" s="227"/>
      <c r="E68" s="228"/>
      <c r="F68" s="228"/>
      <c r="G68" s="228"/>
      <c r="H68" s="228"/>
      <c r="I68" s="228"/>
      <c r="J68" s="228"/>
      <c r="K68" s="228"/>
      <c r="L68" s="228"/>
      <c r="M68" s="228"/>
      <c r="N68" s="228"/>
      <c r="O68" s="228"/>
      <c r="P68" s="228"/>
      <c r="Q68" s="228"/>
      <c r="R68" s="228"/>
      <c r="S68" s="228"/>
      <c r="T68" s="228"/>
      <c r="U68" s="228"/>
      <c r="V68" s="228"/>
      <c r="W68" s="220"/>
      <c r="X68" s="220"/>
    </row>
    <row r="69" spans="2:25" ht="15.75">
      <c r="B69" s="220"/>
      <c r="C69" s="220"/>
      <c r="D69" s="220"/>
      <c r="E69" s="220"/>
      <c r="F69" s="220"/>
      <c r="G69" s="220"/>
      <c r="H69" s="220"/>
      <c r="I69" s="220"/>
      <c r="J69" s="220"/>
      <c r="K69" s="220"/>
      <c r="L69" s="220"/>
      <c r="M69" s="220"/>
      <c r="N69" s="220"/>
      <c r="O69" s="220"/>
      <c r="P69" s="220"/>
      <c r="Q69" s="220"/>
      <c r="R69" s="220"/>
      <c r="S69" s="220"/>
      <c r="T69" s="220"/>
      <c r="U69" s="220"/>
      <c r="V69" s="220"/>
      <c r="W69" s="220"/>
      <c r="X69" s="220"/>
      <c r="Y69" s="220"/>
    </row>
  </sheetData>
  <sheetProtection algorithmName="SHA-512" hashValue="FgWiebOGcglgZT6SS4m8lD5VCpS8WQmWcf/tvmeoM01VwgdznomaV1h1dAf3nhVESq9BUrE5TpnJPWfPblEMnA==" saltValue="wXihPGnRreyGKOiwmaUzgQ==" spinCount="100000" sheet="1" formatColumns="0"/>
  <mergeCells count="16">
    <mergeCell ref="B48:D48"/>
    <mergeCell ref="B42:Z42"/>
    <mergeCell ref="B14:Z14"/>
    <mergeCell ref="B29:Z29"/>
    <mergeCell ref="B30:Z30"/>
    <mergeCell ref="B31:Z31"/>
    <mergeCell ref="B32:Z32"/>
    <mergeCell ref="B33:Z33"/>
    <mergeCell ref="B34:Z34"/>
    <mergeCell ref="B35:Z35"/>
    <mergeCell ref="B36:Z36"/>
    <mergeCell ref="B37:Z37"/>
    <mergeCell ref="B38:Z38"/>
    <mergeCell ref="B39:Z39"/>
    <mergeCell ref="B40:Z40"/>
    <mergeCell ref="B41:Z41"/>
  </mergeCells>
  <pageMargins left="0.7" right="0.7" top="0.75" bottom="0.75" header="0.3" footer="0.3"/>
  <pageSetup scale="7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indexed="10"/>
    <pageSetUpPr fitToPage="1"/>
  </sheetPr>
  <dimension ref="A1:J55"/>
  <sheetViews>
    <sheetView zoomScale="110" zoomScaleNormal="110" workbookViewId="0">
      <selection activeCell="F20" sqref="F20"/>
    </sheetView>
  </sheetViews>
  <sheetFormatPr defaultRowHeight="12.75"/>
  <cols>
    <col min="1" max="1" width="11.5703125" customWidth="1"/>
    <col min="2" max="2" width="3.140625" customWidth="1"/>
    <col min="3" max="3" width="26.7109375" customWidth="1"/>
    <col min="4" max="4" width="13.140625" customWidth="1"/>
    <col min="5" max="5" width="15.140625" customWidth="1"/>
    <col min="6" max="6" width="42.28515625" customWidth="1"/>
    <col min="7" max="7" width="7" customWidth="1"/>
  </cols>
  <sheetData>
    <row r="1" spans="1:10">
      <c r="F1" s="1" t="s">
        <v>154</v>
      </c>
      <c r="G1" s="11">
        <f>'Data Entry'!G2</f>
        <v>0</v>
      </c>
    </row>
    <row r="2" spans="1:10">
      <c r="A2" s="12" t="str">
        <f>'Data Entry'!C2</f>
        <v/>
      </c>
      <c r="B2" s="2"/>
      <c r="C2" s="3"/>
      <c r="D2" s="3"/>
      <c r="E2" s="3"/>
      <c r="F2" s="4"/>
      <c r="G2" s="34"/>
      <c r="H2" s="35"/>
      <c r="I2" s="35"/>
      <c r="J2" s="5"/>
    </row>
    <row r="3" spans="1:10">
      <c r="A3" s="13" t="str">
        <f>'Data Entry'!C3</f>
        <v/>
      </c>
      <c r="B3" s="2"/>
      <c r="C3" s="3"/>
      <c r="D3" s="3"/>
      <c r="E3" s="3"/>
      <c r="F3" s="3"/>
      <c r="G3" s="35"/>
      <c r="H3" s="35"/>
      <c r="I3" s="35"/>
      <c r="J3" s="5"/>
    </row>
    <row r="4" spans="1:10">
      <c r="A4" s="14" t="s">
        <v>155</v>
      </c>
      <c r="B4" s="2"/>
      <c r="C4" s="4"/>
      <c r="D4" s="4"/>
      <c r="E4" s="4"/>
      <c r="F4" s="4"/>
      <c r="G4" s="35"/>
      <c r="H4" s="35"/>
      <c r="I4" s="35"/>
      <c r="J4" s="5"/>
    </row>
    <row r="5" spans="1:10">
      <c r="A5" s="16" t="s">
        <v>89</v>
      </c>
      <c r="B5" s="2"/>
      <c r="C5" s="4"/>
      <c r="D5" s="4"/>
      <c r="E5" s="4"/>
      <c r="F5" s="4"/>
      <c r="G5" s="35"/>
      <c r="H5" s="35"/>
      <c r="I5" s="35"/>
      <c r="J5" s="5"/>
    </row>
    <row r="6" spans="1:10">
      <c r="A6" s="16" t="s">
        <v>444</v>
      </c>
      <c r="B6" s="2"/>
      <c r="C6" s="4"/>
      <c r="D6" s="4"/>
      <c r="E6" s="16"/>
      <c r="F6" s="15"/>
      <c r="G6" s="35"/>
      <c r="H6" s="35"/>
      <c r="I6" s="35"/>
      <c r="J6" s="5"/>
    </row>
    <row r="7" spans="1:10">
      <c r="A7" s="16" t="str">
        <f>'Data Entry'!G1</f>
        <v>JUNE 30, 2024</v>
      </c>
      <c r="B7" s="2"/>
      <c r="C7" s="4"/>
      <c r="D7" s="4"/>
      <c r="E7" s="16"/>
      <c r="F7" s="15"/>
      <c r="G7" s="35"/>
      <c r="H7" s="35"/>
      <c r="I7" s="35"/>
      <c r="J7" s="17"/>
    </row>
    <row r="8" spans="1:10" ht="8.25" customHeight="1">
      <c r="A8" s="36"/>
      <c r="B8" s="16"/>
      <c r="C8" s="16"/>
      <c r="D8" s="16"/>
      <c r="E8" s="16"/>
      <c r="F8" s="16"/>
    </row>
    <row r="9" spans="1:10" s="37" customFormat="1">
      <c r="A9" s="198" t="s">
        <v>90</v>
      </c>
      <c r="B9" s="198"/>
      <c r="C9" s="198"/>
      <c r="D9" s="198"/>
      <c r="E9" s="198"/>
      <c r="F9" s="198"/>
    </row>
    <row r="10" spans="1:10" s="37" customFormat="1">
      <c r="A10" s="198" t="s">
        <v>91</v>
      </c>
      <c r="B10" s="198"/>
      <c r="C10" s="198"/>
      <c r="D10" s="198"/>
      <c r="E10" s="198"/>
      <c r="F10" s="198"/>
    </row>
    <row r="11" spans="1:10" ht="9" customHeight="1"/>
    <row r="12" spans="1:10">
      <c r="A12" s="2" t="s">
        <v>439</v>
      </c>
      <c r="B12" s="2"/>
      <c r="C12" s="2"/>
      <c r="D12" s="2"/>
      <c r="E12" s="2"/>
      <c r="F12" s="2"/>
    </row>
    <row r="13" spans="1:10">
      <c r="A13" s="354" t="s">
        <v>518</v>
      </c>
      <c r="B13" s="355"/>
      <c r="C13" s="355"/>
      <c r="D13" s="355"/>
      <c r="E13" s="355"/>
      <c r="F13" s="355"/>
    </row>
    <row r="14" spans="1:10">
      <c r="A14" s="342" t="s">
        <v>519</v>
      </c>
      <c r="B14" s="343"/>
      <c r="C14" s="343"/>
      <c r="D14" s="343"/>
      <c r="E14" s="343"/>
      <c r="F14" s="343"/>
    </row>
    <row r="15" spans="1:10">
      <c r="A15" s="356" t="s">
        <v>440</v>
      </c>
      <c r="B15" s="357"/>
      <c r="C15" s="357"/>
      <c r="D15" s="357"/>
      <c r="E15" s="357"/>
      <c r="F15" s="357"/>
    </row>
    <row r="16" spans="1:10">
      <c r="A16" s="55"/>
      <c r="B16" s="56"/>
      <c r="C16" s="56"/>
      <c r="D16" s="56"/>
      <c r="E16" s="56"/>
      <c r="F16" s="56"/>
    </row>
    <row r="17" spans="1:6" ht="22.5" customHeight="1">
      <c r="A17" s="48" t="str">
        <f>IF(ABS('Data Entry'!M100+'Data Entry'!L100+'Data Entry'!N100-SUM(E20:E38))&lt;5,"","YOUR RESTRICTED NET ASSETS ARE NOT IN BALANCE!")</f>
        <v/>
      </c>
      <c r="D17" s="199"/>
    </row>
    <row r="18" spans="1:6">
      <c r="A18" s="45"/>
    </row>
    <row r="19" spans="1:6">
      <c r="A19" s="37"/>
      <c r="B19" s="10"/>
      <c r="C19" s="38" t="s">
        <v>92</v>
      </c>
      <c r="D19" s="38" t="s">
        <v>145</v>
      </c>
      <c r="E19" s="38" t="s">
        <v>93</v>
      </c>
      <c r="F19" s="38" t="s">
        <v>118</v>
      </c>
    </row>
    <row r="20" spans="1:6">
      <c r="A20" s="37"/>
      <c r="B20" s="10">
        <v>1</v>
      </c>
      <c r="C20" s="233" t="str">
        <f>'Restricted &amp; Debt Recon'!G15</f>
        <v>Scholarship</v>
      </c>
      <c r="D20" s="38">
        <v>2810</v>
      </c>
      <c r="E20" s="122">
        <f>'Restricted &amp; Debt Recon'!G24</f>
        <v>0</v>
      </c>
      <c r="F20" s="293"/>
    </row>
    <row r="21" spans="1:6">
      <c r="B21" s="10">
        <v>2</v>
      </c>
      <c r="C21" s="10" t="str">
        <f>'Restricted &amp; Debt Recon'!H15</f>
        <v>Endowment</v>
      </c>
      <c r="D21" s="38">
        <v>2820</v>
      </c>
      <c r="E21" s="122">
        <f>'Restricted &amp; Debt Recon'!H24</f>
        <v>0</v>
      </c>
      <c r="F21" s="293"/>
    </row>
    <row r="22" spans="1:6">
      <c r="B22" s="39">
        <v>3</v>
      </c>
      <c r="C22" s="39" t="str">
        <f>'Restricted &amp; Debt Recon'!X15</f>
        <v>Faith in Our Future (FIOF)</v>
      </c>
      <c r="D22" s="38">
        <v>2850</v>
      </c>
      <c r="E22" s="122">
        <f>'Restricted &amp; Debt Recon'!X24</f>
        <v>0</v>
      </c>
      <c r="F22" s="234" t="s">
        <v>1090</v>
      </c>
    </row>
    <row r="23" spans="1:6">
      <c r="B23" s="10">
        <v>4</v>
      </c>
      <c r="C23" s="235" t="str">
        <f>'Restricted &amp; Debt Recon'!Y15</f>
        <v>Love One Another (LOA)</v>
      </c>
      <c r="D23" s="136">
        <v>2850</v>
      </c>
      <c r="E23" s="122">
        <f>'Restricted &amp; Debt Recon'!Y24</f>
        <v>0</v>
      </c>
      <c r="F23" s="234" t="s">
        <v>1090</v>
      </c>
    </row>
    <row r="24" spans="1:6">
      <c r="B24" s="10">
        <v>5</v>
      </c>
      <c r="C24" s="10" t="str">
        <f>'Restricted &amp; Debt Recon'!I15</f>
        <v>&lt;&lt;Enter Fund Name Here&gt;&gt;</v>
      </c>
      <c r="D24" s="47">
        <v>2890</v>
      </c>
      <c r="E24" s="122">
        <f>'Restricted &amp; Debt Recon'!I24</f>
        <v>0</v>
      </c>
      <c r="F24" s="293"/>
    </row>
    <row r="25" spans="1:6">
      <c r="B25" s="10">
        <v>6</v>
      </c>
      <c r="C25" s="10" t="str">
        <f>'Restricted &amp; Debt Recon'!J15</f>
        <v>&lt;&lt;Enter Fund Name Here&gt;&gt;</v>
      </c>
      <c r="D25" s="47">
        <v>2890</v>
      </c>
      <c r="E25" s="122">
        <f>'Restricted &amp; Debt Recon'!J24</f>
        <v>0</v>
      </c>
      <c r="F25" s="293"/>
    </row>
    <row r="26" spans="1:6">
      <c r="B26" s="39">
        <v>7</v>
      </c>
      <c r="C26" s="10" t="str">
        <f>'Restricted &amp; Debt Recon'!K15</f>
        <v>&lt;&lt;Enter Fund Name Here&gt;&gt;</v>
      </c>
      <c r="D26" s="47">
        <v>2890</v>
      </c>
      <c r="E26" s="122">
        <f>'Restricted &amp; Debt Recon'!K24</f>
        <v>0</v>
      </c>
      <c r="F26" s="293"/>
    </row>
    <row r="27" spans="1:6">
      <c r="B27" s="10">
        <v>8</v>
      </c>
      <c r="C27" s="10" t="str">
        <f>'Restricted &amp; Debt Recon'!L15</f>
        <v>&lt;&lt;Enter Fund Name Here&gt;&gt;</v>
      </c>
      <c r="D27" s="47">
        <v>2890</v>
      </c>
      <c r="E27" s="122">
        <f>'Restricted &amp; Debt Recon'!L24</f>
        <v>0</v>
      </c>
      <c r="F27" s="293"/>
    </row>
    <row r="28" spans="1:6">
      <c r="B28" s="10">
        <v>9</v>
      </c>
      <c r="C28" s="10" t="str">
        <f>'Restricted &amp; Debt Recon'!M15</f>
        <v>&lt;&lt;Enter Fund Name Here&gt;&gt;</v>
      </c>
      <c r="D28" s="47">
        <v>2890</v>
      </c>
      <c r="E28" s="122">
        <f>'Restricted &amp; Debt Recon'!M24</f>
        <v>0</v>
      </c>
      <c r="F28" s="293"/>
    </row>
    <row r="29" spans="1:6">
      <c r="A29" s="291" t="s">
        <v>1168</v>
      </c>
      <c r="B29" s="39">
        <v>10</v>
      </c>
      <c r="C29" s="10" t="str">
        <f>'Restricted &amp; Debt Recon'!N15</f>
        <v>&lt;&lt;Enter Fund Name Here&gt;&gt;</v>
      </c>
      <c r="D29" s="47">
        <v>2890</v>
      </c>
      <c r="E29" s="122">
        <f>'Restricted &amp; Debt Recon'!N24</f>
        <v>0</v>
      </c>
      <c r="F29" s="293"/>
    </row>
    <row r="30" spans="1:6" hidden="1">
      <c r="B30" s="10">
        <v>11</v>
      </c>
      <c r="C30" s="10" t="str">
        <f>'Restricted &amp; Debt Recon'!O15</f>
        <v>&lt;&lt;Enter Fund Name Here&gt;&gt;</v>
      </c>
      <c r="D30" s="47">
        <v>2890</v>
      </c>
      <c r="E30" s="122">
        <f>'Restricted &amp; Debt Recon'!O24</f>
        <v>0</v>
      </c>
      <c r="F30" s="293"/>
    </row>
    <row r="31" spans="1:6" hidden="1">
      <c r="B31" s="10">
        <v>12</v>
      </c>
      <c r="C31" s="10" t="str">
        <f>'Restricted &amp; Debt Recon'!P15</f>
        <v>&lt;&lt;Enter Fund Name Here&gt;&gt;</v>
      </c>
      <c r="D31" s="47">
        <v>2890</v>
      </c>
      <c r="E31" s="122">
        <f>'Restricted &amp; Debt Recon'!P24</f>
        <v>0</v>
      </c>
      <c r="F31" s="293"/>
    </row>
    <row r="32" spans="1:6" hidden="1">
      <c r="B32" s="39">
        <v>13</v>
      </c>
      <c r="C32" s="10" t="str">
        <f>'Restricted &amp; Debt Recon'!Q15</f>
        <v>&lt;&lt;Enter Fund Name Here&gt;&gt;</v>
      </c>
      <c r="D32" s="47">
        <v>2890</v>
      </c>
      <c r="E32" s="122">
        <f>'Restricted &amp; Debt Recon'!Q24</f>
        <v>0</v>
      </c>
      <c r="F32" s="293"/>
    </row>
    <row r="33" spans="1:6" hidden="1">
      <c r="B33" s="10">
        <v>14</v>
      </c>
      <c r="C33" s="10" t="str">
        <f>'Restricted &amp; Debt Recon'!R15</f>
        <v>&lt;&lt;Enter Fund Name Here&gt;&gt;</v>
      </c>
      <c r="D33" s="47">
        <v>2890</v>
      </c>
      <c r="E33" s="122">
        <f>'Restricted &amp; Debt Recon'!R24</f>
        <v>0</v>
      </c>
      <c r="F33" s="293"/>
    </row>
    <row r="34" spans="1:6" hidden="1">
      <c r="B34" s="10">
        <v>15</v>
      </c>
      <c r="C34" s="10" t="str">
        <f>'Restricted &amp; Debt Recon'!S15</f>
        <v>&lt;&lt;Enter Fund Name Here&gt;&gt;</v>
      </c>
      <c r="D34" s="47">
        <v>2890</v>
      </c>
      <c r="E34" s="122">
        <f>'Restricted &amp; Debt Recon'!S24</f>
        <v>0</v>
      </c>
      <c r="F34" s="293"/>
    </row>
    <row r="35" spans="1:6" hidden="1">
      <c r="B35" s="39">
        <v>16</v>
      </c>
      <c r="C35" s="10" t="str">
        <f>'Restricted &amp; Debt Recon'!T15</f>
        <v>&lt;&lt;Enter Fund Name Here&gt;&gt;</v>
      </c>
      <c r="D35" s="47">
        <v>2890</v>
      </c>
      <c r="E35" s="122">
        <f>'Restricted &amp; Debt Recon'!T24</f>
        <v>0</v>
      </c>
      <c r="F35" s="293"/>
    </row>
    <row r="36" spans="1:6" hidden="1">
      <c r="B36" s="10">
        <v>17</v>
      </c>
      <c r="C36" s="10" t="str">
        <f>'Restricted &amp; Debt Recon'!U15</f>
        <v>&lt;&lt;Enter Fund Name Here&gt;&gt;</v>
      </c>
      <c r="D36" s="47">
        <v>2890</v>
      </c>
      <c r="E36" s="122">
        <f>'Restricted &amp; Debt Recon'!U24</f>
        <v>0</v>
      </c>
      <c r="F36" s="293"/>
    </row>
    <row r="37" spans="1:6" hidden="1">
      <c r="B37" s="10">
        <v>18</v>
      </c>
      <c r="C37" s="10" t="str">
        <f>'Restricted &amp; Debt Recon'!V15</f>
        <v>&lt;&lt;Enter Fund Name Here&gt;&gt;</v>
      </c>
      <c r="D37" s="47">
        <v>2890</v>
      </c>
      <c r="E37" s="122">
        <f>'Restricted &amp; Debt Recon'!V24</f>
        <v>0</v>
      </c>
      <c r="F37" s="293"/>
    </row>
    <row r="38" spans="1:6" hidden="1">
      <c r="B38" s="39">
        <v>19</v>
      </c>
      <c r="C38" s="10" t="str">
        <f>'Restricted &amp; Debt Recon'!W15</f>
        <v>&lt;&lt;Enter Fund Name Here&gt;&gt;</v>
      </c>
      <c r="D38" s="47">
        <v>2890</v>
      </c>
      <c r="E38" s="122">
        <f>'Restricted &amp; Debt Recon'!W24</f>
        <v>0</v>
      </c>
      <c r="F38" s="293"/>
    </row>
    <row r="41" spans="1:6">
      <c r="B41" t="s">
        <v>466</v>
      </c>
    </row>
    <row r="42" spans="1:6">
      <c r="A42" s="76"/>
      <c r="B42" s="358"/>
      <c r="C42" s="359"/>
      <c r="D42" s="359"/>
      <c r="E42" s="359"/>
      <c r="F42" s="360"/>
    </row>
    <row r="43" spans="1:6">
      <c r="A43" s="76"/>
      <c r="B43" s="348"/>
      <c r="C43" s="349"/>
      <c r="D43" s="349"/>
      <c r="E43" s="349"/>
      <c r="F43" s="350"/>
    </row>
    <row r="44" spans="1:6">
      <c r="A44" s="76"/>
      <c r="B44" s="348"/>
      <c r="C44" s="349"/>
      <c r="D44" s="349"/>
      <c r="E44" s="349"/>
      <c r="F44" s="350"/>
    </row>
    <row r="45" spans="1:6">
      <c r="A45" s="76"/>
      <c r="B45" s="348"/>
      <c r="C45" s="349"/>
      <c r="D45" s="349"/>
      <c r="E45" s="349"/>
      <c r="F45" s="350"/>
    </row>
    <row r="46" spans="1:6">
      <c r="A46" s="76"/>
      <c r="B46" s="348"/>
      <c r="C46" s="349"/>
      <c r="D46" s="349"/>
      <c r="E46" s="349"/>
      <c r="F46" s="350"/>
    </row>
    <row r="47" spans="1:6">
      <c r="A47" s="76"/>
      <c r="B47" s="348"/>
      <c r="C47" s="349"/>
      <c r="D47" s="349"/>
      <c r="E47" s="349"/>
      <c r="F47" s="350"/>
    </row>
    <row r="48" spans="1:6">
      <c r="A48" s="76"/>
      <c r="B48" s="348"/>
      <c r="C48" s="349"/>
      <c r="D48" s="349"/>
      <c r="E48" s="349"/>
      <c r="F48" s="350"/>
    </row>
    <row r="49" spans="1:6">
      <c r="A49" s="76"/>
      <c r="B49" s="348"/>
      <c r="C49" s="349"/>
      <c r="D49" s="349"/>
      <c r="E49" s="349"/>
      <c r="F49" s="350"/>
    </row>
    <row r="50" spans="1:6">
      <c r="A50" s="76"/>
      <c r="B50" s="348"/>
      <c r="C50" s="349"/>
      <c r="D50" s="349"/>
      <c r="E50" s="349"/>
      <c r="F50" s="350"/>
    </row>
    <row r="51" spans="1:6">
      <c r="A51" s="76"/>
      <c r="B51" s="348"/>
      <c r="C51" s="349"/>
      <c r="D51" s="349"/>
      <c r="E51" s="349"/>
      <c r="F51" s="350"/>
    </row>
    <row r="52" spans="1:6">
      <c r="A52" s="76"/>
      <c r="B52" s="348"/>
      <c r="C52" s="349"/>
      <c r="D52" s="349"/>
      <c r="E52" s="349"/>
      <c r="F52" s="350"/>
    </row>
    <row r="53" spans="1:6">
      <c r="A53" s="76"/>
      <c r="B53" s="348"/>
      <c r="C53" s="349"/>
      <c r="D53" s="349"/>
      <c r="E53" s="349"/>
      <c r="F53" s="350"/>
    </row>
    <row r="54" spans="1:6">
      <c r="A54" s="76"/>
      <c r="B54" s="348"/>
      <c r="C54" s="349"/>
      <c r="D54" s="349"/>
      <c r="E54" s="349"/>
      <c r="F54" s="350"/>
    </row>
    <row r="55" spans="1:6">
      <c r="A55" s="76"/>
      <c r="B55" s="351"/>
      <c r="C55" s="352"/>
      <c r="D55" s="352"/>
      <c r="E55" s="352"/>
      <c r="F55" s="353"/>
    </row>
  </sheetData>
  <sheetProtection algorithmName="SHA-512" hashValue="CMzhfEUhpf40QFxYOJ2xKXNCUL95EAp/1jCOZ7BL19qRkDtp7RV8MEzyecaByKMA4NuXgwZiZ3bBwi0O5gWteg==" saltValue="rGZCkFeTY5wA7Gratx4wJA==" spinCount="100000" sheet="1" formatRows="0"/>
  <mergeCells count="17">
    <mergeCell ref="A13:F13"/>
    <mergeCell ref="A14:F14"/>
    <mergeCell ref="A15:F15"/>
    <mergeCell ref="B42:F42"/>
    <mergeCell ref="B43:F43"/>
    <mergeCell ref="B54:F54"/>
    <mergeCell ref="B55:F55"/>
    <mergeCell ref="B44:F44"/>
    <mergeCell ref="B45:F45"/>
    <mergeCell ref="B51:F51"/>
    <mergeCell ref="B52:F52"/>
    <mergeCell ref="B53:F53"/>
    <mergeCell ref="B46:F46"/>
    <mergeCell ref="B47:F47"/>
    <mergeCell ref="B48:F48"/>
    <mergeCell ref="B49:F49"/>
    <mergeCell ref="B50:F50"/>
  </mergeCells>
  <phoneticPr fontId="29" type="noConversion"/>
  <dataValidations count="2">
    <dataValidation allowBlank="1" showInputMessage="1" showErrorMessage="1" promptTitle="Enter Fund " prompt="Enter the Fund name on the &quot;Restricted &amp; Debt Recon Tab&quot;" sqref="C24" xr:uid="{21A0DACC-5D99-4C53-8B60-FF788C88432B}"/>
    <dataValidation allowBlank="1" showInputMessage="1" showErrorMessage="1" promptTitle="Enter Fund " prompt="Enter the Fund name on the &quot;Restricted &amp; Debt Recon Tab&quot; on Row 15" sqref="C25:C38" xr:uid="{D01101E8-397B-4614-AAED-4F5774085C4E}"/>
  </dataValidations>
  <printOptions gridLines="1"/>
  <pageMargins left="0.52" right="0.42" top="1" bottom="1" header="0.5" footer="0.5"/>
  <pageSetup scale="91"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A8DF-E077-4B89-9EB8-5A4E0E6DBD54}">
  <sheetPr>
    <pageSetUpPr fitToPage="1"/>
  </sheetPr>
  <dimension ref="A1:R53"/>
  <sheetViews>
    <sheetView zoomScale="110" zoomScaleNormal="110" workbookViewId="0">
      <pane xSplit="1" ySplit="8" topLeftCell="B9" activePane="bottomRight" state="frozen"/>
      <selection pane="topRight" activeCell="B1" sqref="B1"/>
      <selection pane="bottomLeft" activeCell="A9" sqref="A9"/>
      <selection pane="bottomRight" activeCell="B2" sqref="B2"/>
    </sheetView>
  </sheetViews>
  <sheetFormatPr defaultColWidth="12.5703125" defaultRowHeight="12.75"/>
  <cols>
    <col min="1" max="1" width="0.140625" style="5" customWidth="1"/>
    <col min="2" max="2" width="9.7109375" style="5" customWidth="1"/>
    <col min="3" max="3" width="17.5703125" style="5" customWidth="1"/>
    <col min="4" max="4" width="12.140625" style="5" customWidth="1"/>
    <col min="5" max="5" width="12.85546875" style="5" customWidth="1"/>
    <col min="6" max="6" width="1.42578125" style="5" customWidth="1"/>
    <col min="7" max="7" width="12.28515625" style="5" customWidth="1"/>
    <col min="8" max="8" width="11.85546875" style="5" customWidth="1"/>
    <col min="9" max="9" width="12.140625" style="5" customWidth="1"/>
    <col min="10" max="10" width="13.140625" style="5" customWidth="1"/>
    <col min="11" max="11" width="0.140625" style="5" customWidth="1"/>
    <col min="12" max="16384" width="12.5703125" style="5"/>
  </cols>
  <sheetData>
    <row r="1" spans="1:10" ht="0.75" customHeight="1" thickBot="1">
      <c r="I1" s="123"/>
      <c r="J1" s="18"/>
    </row>
    <row r="2" spans="1:10">
      <c r="B2" s="124"/>
      <c r="C2" s="125"/>
      <c r="D2" s="125"/>
      <c r="E2" s="125"/>
      <c r="F2" s="125"/>
      <c r="G2" s="125"/>
      <c r="H2" s="125"/>
      <c r="I2" s="126" t="s">
        <v>154</v>
      </c>
      <c r="J2" s="117">
        <f>'Data Entry'!G2</f>
        <v>0</v>
      </c>
    </row>
    <row r="3" spans="1:10" ht="15.75" customHeight="1">
      <c r="B3" s="395" t="str">
        <f>'Data Entry'!C2</f>
        <v/>
      </c>
      <c r="C3" s="396"/>
      <c r="D3" s="396"/>
      <c r="E3" s="396"/>
      <c r="F3" s="396"/>
      <c r="G3" s="396"/>
      <c r="H3" s="396"/>
      <c r="I3" s="396"/>
      <c r="J3" s="397"/>
    </row>
    <row r="4" spans="1:10" ht="15.75" customHeight="1">
      <c r="B4" s="395" t="str">
        <f>'Data Entry'!C3</f>
        <v/>
      </c>
      <c r="C4" s="396"/>
      <c r="D4" s="396"/>
      <c r="E4" s="396"/>
      <c r="F4" s="396"/>
      <c r="G4" s="396"/>
      <c r="H4" s="396"/>
      <c r="I4" s="396"/>
      <c r="J4" s="397"/>
    </row>
    <row r="5" spans="1:10" ht="15">
      <c r="B5" s="398" t="s">
        <v>155</v>
      </c>
      <c r="C5" s="399"/>
      <c r="D5" s="399"/>
      <c r="E5" s="399"/>
      <c r="F5" s="399"/>
      <c r="G5" s="399"/>
      <c r="H5" s="399"/>
      <c r="I5" s="399"/>
      <c r="J5" s="400"/>
    </row>
    <row r="6" spans="1:10" ht="18" customHeight="1">
      <c r="B6" s="392" t="s">
        <v>156</v>
      </c>
      <c r="C6" s="393"/>
      <c r="D6" s="393"/>
      <c r="E6" s="393"/>
      <c r="F6" s="393"/>
      <c r="G6" s="393"/>
      <c r="H6" s="393"/>
      <c r="I6" s="393"/>
      <c r="J6" s="394"/>
    </row>
    <row r="7" spans="1:10" ht="15.75" customHeight="1">
      <c r="B7" s="392" t="s">
        <v>444</v>
      </c>
      <c r="C7" s="393"/>
      <c r="D7" s="393"/>
      <c r="E7" s="393"/>
      <c r="F7" s="393"/>
      <c r="G7" s="393"/>
      <c r="H7" s="393"/>
      <c r="I7" s="393"/>
      <c r="J7" s="394"/>
    </row>
    <row r="8" spans="1:10" ht="15.75" customHeight="1">
      <c r="B8" s="392" t="str">
        <f>'Data Entry'!G1</f>
        <v>JUNE 30, 2024</v>
      </c>
      <c r="C8" s="393"/>
      <c r="D8" s="393"/>
      <c r="E8" s="393"/>
      <c r="F8" s="393"/>
      <c r="G8" s="393"/>
      <c r="H8" s="393"/>
      <c r="I8" s="393"/>
      <c r="J8" s="394"/>
    </row>
    <row r="9" spans="1:10" ht="15.75">
      <c r="B9" s="127"/>
      <c r="C9" s="4"/>
      <c r="D9" s="4"/>
      <c r="E9" s="116"/>
      <c r="F9" s="116"/>
      <c r="G9" s="77"/>
      <c r="H9" s="116"/>
      <c r="I9" s="77"/>
      <c r="J9" s="78"/>
    </row>
    <row r="10" spans="1:10">
      <c r="B10" s="385" t="s">
        <v>550</v>
      </c>
      <c r="C10" s="370"/>
      <c r="D10" s="370"/>
      <c r="G10" s="370" t="s">
        <v>552</v>
      </c>
      <c r="H10" s="370"/>
      <c r="I10" s="370"/>
      <c r="J10" s="79"/>
    </row>
    <row r="11" spans="1:10">
      <c r="B11" s="128"/>
      <c r="D11" s="75"/>
      <c r="G11" s="6"/>
      <c r="H11" s="80"/>
      <c r="J11" s="129"/>
    </row>
    <row r="12" spans="1:10">
      <c r="A12" s="79"/>
      <c r="B12" s="389" t="s">
        <v>158</v>
      </c>
      <c r="C12" s="369"/>
      <c r="D12" s="87">
        <f>'Data Entry'!P14-'Data Entry'!L14-'Data Entry'!K14-'Data Entry'!N14</f>
        <v>0</v>
      </c>
      <c r="G12" s="369" t="s">
        <v>542</v>
      </c>
      <c r="H12" s="369"/>
      <c r="I12" s="87">
        <f>'Data Entry'!K14+'Data Entry'!K17</f>
        <v>0</v>
      </c>
      <c r="J12" s="129"/>
    </row>
    <row r="13" spans="1:10">
      <c r="A13" s="79"/>
      <c r="B13" s="389" t="s">
        <v>159</v>
      </c>
      <c r="C13" s="369"/>
      <c r="D13" s="87">
        <f>'Data Entry'!P15</f>
        <v>0</v>
      </c>
      <c r="E13" s="80"/>
      <c r="F13" s="80"/>
      <c r="G13" s="369" t="s">
        <v>543</v>
      </c>
      <c r="H13" s="369"/>
      <c r="I13" s="87">
        <f>SUM('Data Entry'!K43:K49)</f>
        <v>0</v>
      </c>
      <c r="J13" s="130"/>
    </row>
    <row r="14" spans="1:10">
      <c r="A14" s="79"/>
      <c r="B14" s="389" t="s">
        <v>529</v>
      </c>
      <c r="C14" s="369"/>
      <c r="D14" s="87">
        <f>'Data Entry'!P16</f>
        <v>0</v>
      </c>
      <c r="E14" s="80"/>
      <c r="F14" s="80"/>
      <c r="G14" s="369" t="s">
        <v>544</v>
      </c>
      <c r="H14" s="369"/>
      <c r="I14" s="87">
        <f>'Data Entry'!K54</f>
        <v>0</v>
      </c>
      <c r="J14" s="130"/>
    </row>
    <row r="15" spans="1:10">
      <c r="A15" s="79"/>
      <c r="B15" s="390" t="s">
        <v>530</v>
      </c>
      <c r="C15" s="361"/>
      <c r="D15" s="90">
        <f>'Data Entry'!P17-'Data Entry'!L17-'Data Entry'!K17</f>
        <v>0</v>
      </c>
      <c r="E15" s="80"/>
      <c r="F15" s="80"/>
      <c r="G15" s="376" t="s">
        <v>546</v>
      </c>
      <c r="H15" s="377"/>
      <c r="I15" s="378"/>
      <c r="J15" s="91">
        <f>SUM(I12:I14)</f>
        <v>0</v>
      </c>
    </row>
    <row r="16" spans="1:10">
      <c r="A16" s="79"/>
      <c r="B16" s="378" t="s">
        <v>531</v>
      </c>
      <c r="C16" s="362"/>
      <c r="D16" s="362"/>
      <c r="E16" s="82">
        <f>SUM(D12:D15)</f>
        <v>0</v>
      </c>
      <c r="F16" s="83"/>
      <c r="G16" s="80"/>
      <c r="H16" s="80"/>
      <c r="I16" s="80"/>
      <c r="J16" s="84"/>
    </row>
    <row r="17" spans="1:18">
      <c r="B17" s="85"/>
      <c r="C17" s="80"/>
      <c r="D17" s="80"/>
      <c r="E17" s="83"/>
      <c r="F17" s="83"/>
      <c r="G17" s="379" t="s">
        <v>545</v>
      </c>
      <c r="H17" s="380"/>
      <c r="I17" s="381"/>
      <c r="J17" s="86">
        <f>'Data Entry'!K64+'Data Entry'!K79+'Data Entry'!K71</f>
        <v>0</v>
      </c>
    </row>
    <row r="18" spans="1:18">
      <c r="B18" s="391" t="s">
        <v>162</v>
      </c>
      <c r="C18" s="389"/>
      <c r="D18" s="87">
        <f>'Data Entry'!P20</f>
        <v>0</v>
      </c>
      <c r="E18" s="80"/>
      <c r="F18" s="80"/>
      <c r="G18" s="88"/>
      <c r="H18" s="88"/>
      <c r="I18" s="88"/>
      <c r="J18" s="89"/>
    </row>
    <row r="19" spans="1:18">
      <c r="B19" s="391" t="s">
        <v>163</v>
      </c>
      <c r="C19" s="389"/>
      <c r="D19" s="87">
        <f>SUM('Data Entry'!P21:P23)</f>
        <v>0</v>
      </c>
      <c r="E19" s="80"/>
      <c r="F19" s="80"/>
      <c r="G19" s="369" t="s">
        <v>547</v>
      </c>
      <c r="H19" s="369"/>
      <c r="I19" s="87">
        <f>'Data Entry'!L14+'Data Entry'!L17+'Data Entry'!N14+'Data Entry'!M57</f>
        <v>0</v>
      </c>
      <c r="J19" s="84"/>
    </row>
    <row r="20" spans="1:18">
      <c r="A20" s="79"/>
      <c r="B20" s="378" t="s">
        <v>532</v>
      </c>
      <c r="C20" s="362"/>
      <c r="D20" s="362"/>
      <c r="E20" s="82">
        <f>SUM(D18:D19)</f>
        <v>0</v>
      </c>
      <c r="F20" s="83"/>
      <c r="G20" s="361" t="s">
        <v>548</v>
      </c>
      <c r="H20" s="361"/>
      <c r="I20" s="90">
        <f>SUM('Data Entry'!P52:P57)-'Data Entry'!K54-'Data Entry'!M57</f>
        <v>0</v>
      </c>
      <c r="J20" s="84"/>
    </row>
    <row r="21" spans="1:18">
      <c r="B21" s="85"/>
      <c r="C21" s="80"/>
      <c r="D21" s="6"/>
      <c r="E21" s="83"/>
      <c r="F21" s="83"/>
      <c r="G21" s="362" t="s">
        <v>549</v>
      </c>
      <c r="H21" s="362"/>
      <c r="I21" s="362"/>
      <c r="J21" s="91">
        <f>SUM(I19:I20)</f>
        <v>0</v>
      </c>
      <c r="L21" s="128"/>
    </row>
    <row r="22" spans="1:18">
      <c r="A22" s="79"/>
      <c r="B22" s="386" t="s">
        <v>534</v>
      </c>
      <c r="C22" s="364"/>
      <c r="D22" s="365"/>
      <c r="E22" s="82">
        <f>SUM('Data Entry'!P26:P29)</f>
        <v>0</v>
      </c>
      <c r="F22" s="83"/>
      <c r="G22" s="80"/>
      <c r="H22" s="80"/>
      <c r="I22" s="80"/>
      <c r="J22" s="84"/>
    </row>
    <row r="23" spans="1:18">
      <c r="B23" s="387" t="s">
        <v>533</v>
      </c>
      <c r="C23" s="387"/>
      <c r="D23" s="382"/>
      <c r="E23" s="82">
        <f>SUM('Data Entry'!P32:P35)</f>
        <v>0</v>
      </c>
      <c r="F23" s="83"/>
      <c r="G23" s="370" t="s">
        <v>553</v>
      </c>
      <c r="H23" s="370"/>
      <c r="I23" s="370"/>
      <c r="J23" s="84"/>
    </row>
    <row r="24" spans="1:18">
      <c r="B24" s="85"/>
      <c r="C24" s="80"/>
      <c r="D24" s="80"/>
      <c r="E24" s="131"/>
      <c r="F24" s="131"/>
      <c r="G24" s="80"/>
      <c r="H24" s="80"/>
      <c r="I24" s="80"/>
      <c r="J24" s="84"/>
    </row>
    <row r="25" spans="1:18">
      <c r="A25" s="79"/>
      <c r="B25" s="388" t="s">
        <v>165</v>
      </c>
      <c r="C25" s="374"/>
      <c r="D25" s="87">
        <f>'Data Entry'!P38</f>
        <v>0</v>
      </c>
      <c r="E25" s="131"/>
      <c r="F25" s="131"/>
      <c r="G25" s="371" t="s">
        <v>554</v>
      </c>
      <c r="H25" s="372"/>
      <c r="I25" s="90">
        <f>'Data Entry'!K99</f>
        <v>0</v>
      </c>
      <c r="J25" s="84"/>
      <c r="K25" s="80"/>
      <c r="L25" s="80"/>
      <c r="M25" s="80"/>
      <c r="N25" s="80"/>
      <c r="O25" s="80"/>
      <c r="P25" s="80"/>
      <c r="Q25" s="80"/>
      <c r="R25" s="80"/>
    </row>
    <row r="26" spans="1:18">
      <c r="A26" s="79"/>
      <c r="B26" s="94" t="s">
        <v>166</v>
      </c>
      <c r="C26" s="95"/>
      <c r="D26" s="87">
        <f>'Data Entry'!P39</f>
        <v>0</v>
      </c>
      <c r="G26" s="371" t="s">
        <v>164</v>
      </c>
      <c r="H26" s="372"/>
      <c r="I26" s="87">
        <f>'Data Entry'!P95</f>
        <v>0</v>
      </c>
      <c r="J26" s="84"/>
    </row>
    <row r="27" spans="1:18">
      <c r="A27" s="79"/>
      <c r="B27" s="84" t="s">
        <v>167</v>
      </c>
      <c r="C27" s="96"/>
      <c r="D27" s="90">
        <f>'Data Entry'!P40</f>
        <v>0</v>
      </c>
      <c r="E27" s="80"/>
      <c r="F27" s="80"/>
      <c r="G27" s="373" t="s">
        <v>141</v>
      </c>
      <c r="H27" s="374"/>
      <c r="I27" s="87">
        <f>'Data Entry'!P96</f>
        <v>0</v>
      </c>
      <c r="J27" s="84"/>
    </row>
    <row r="28" spans="1:18">
      <c r="B28" s="364" t="s">
        <v>535</v>
      </c>
      <c r="C28" s="364"/>
      <c r="D28" s="365"/>
      <c r="E28" s="82">
        <f>SUM(D25:D27)</f>
        <v>0</v>
      </c>
      <c r="F28" s="83"/>
      <c r="G28" s="373" t="s">
        <v>502</v>
      </c>
      <c r="H28" s="374"/>
      <c r="I28" s="87">
        <f>'Data Entry'!P97</f>
        <v>0</v>
      </c>
      <c r="J28" s="84"/>
    </row>
    <row r="29" spans="1:18">
      <c r="B29" s="85"/>
      <c r="C29" s="80"/>
      <c r="D29" s="131"/>
      <c r="E29" s="80"/>
      <c r="F29" s="80"/>
      <c r="G29" s="371" t="s">
        <v>555</v>
      </c>
      <c r="H29" s="375"/>
      <c r="I29" s="98">
        <f>'Data Entry'!P94+'Data Entry'!P98</f>
        <v>0</v>
      </c>
      <c r="J29" s="84"/>
    </row>
    <row r="30" spans="1:18">
      <c r="B30" s="382" t="s">
        <v>536</v>
      </c>
      <c r="C30" s="383"/>
      <c r="D30" s="384"/>
      <c r="E30" s="82">
        <f>SUM('Data Entry'!P43:P49)-SUM('Data Entry'!K43:K49)</f>
        <v>0</v>
      </c>
      <c r="F30" s="83"/>
      <c r="G30" s="376" t="s">
        <v>556</v>
      </c>
      <c r="H30" s="377"/>
      <c r="I30" s="378"/>
      <c r="J30" s="91">
        <f>SUM(I25:I29)</f>
        <v>0</v>
      </c>
      <c r="K30" s="128"/>
    </row>
    <row r="31" spans="1:18">
      <c r="B31" s="93"/>
      <c r="C31" s="88"/>
      <c r="D31" s="99"/>
      <c r="E31" s="80"/>
      <c r="F31" s="80"/>
      <c r="G31" s="80"/>
      <c r="H31" s="80"/>
      <c r="I31" s="80"/>
      <c r="J31" s="84"/>
    </row>
    <row r="32" spans="1:18">
      <c r="A32" s="79"/>
      <c r="B32" s="378" t="s">
        <v>537</v>
      </c>
      <c r="C32" s="362"/>
      <c r="D32" s="362"/>
      <c r="E32" s="82">
        <f>SUM(E30,E28,E23,E22,E20,E16)</f>
        <v>0</v>
      </c>
      <c r="F32" s="83"/>
      <c r="G32" s="369" t="s">
        <v>168</v>
      </c>
      <c r="H32" s="369"/>
      <c r="I32" s="87">
        <f>'Data Entry'!P103</f>
        <v>0</v>
      </c>
      <c r="J32" s="84"/>
    </row>
    <row r="33" spans="2:10">
      <c r="B33" s="85"/>
      <c r="C33" s="80"/>
      <c r="D33" s="80"/>
      <c r="E33" s="80"/>
      <c r="F33" s="80"/>
      <c r="G33" s="369" t="s">
        <v>169</v>
      </c>
      <c r="H33" s="369"/>
      <c r="I33" s="87">
        <f>'Data Entry'!P104</f>
        <v>0</v>
      </c>
      <c r="J33" s="84"/>
    </row>
    <row r="34" spans="2:10">
      <c r="B34" s="385" t="s">
        <v>551</v>
      </c>
      <c r="C34" s="370"/>
      <c r="D34" s="370"/>
      <c r="E34" s="83"/>
      <c r="F34" s="83"/>
      <c r="G34" s="361" t="s">
        <v>170</v>
      </c>
      <c r="H34" s="361"/>
      <c r="I34" s="90">
        <f>'Data Entry'!P105</f>
        <v>0</v>
      </c>
      <c r="J34" s="84"/>
    </row>
    <row r="35" spans="2:10">
      <c r="B35" s="85"/>
      <c r="C35" s="80"/>
      <c r="D35" s="80"/>
      <c r="E35" s="80"/>
      <c r="F35" s="80"/>
      <c r="G35" s="362" t="s">
        <v>557</v>
      </c>
      <c r="H35" s="362"/>
      <c r="I35" s="362"/>
      <c r="J35" s="91">
        <f>SUM(I32:I34)</f>
        <v>0</v>
      </c>
    </row>
    <row r="36" spans="2:10">
      <c r="B36" s="374" t="s">
        <v>538</v>
      </c>
      <c r="C36" s="369"/>
      <c r="D36" s="87">
        <f>SUM('Data Entry'!P63:P71)+'Data Entry'!P74+'Data Entry'!P75-'Data Entry'!K64-'Data Entry'!K71</f>
        <v>0</v>
      </c>
      <c r="E36" s="83"/>
      <c r="F36" s="83"/>
      <c r="G36" s="80"/>
      <c r="H36" s="80"/>
      <c r="I36" s="80"/>
      <c r="J36" s="84"/>
    </row>
    <row r="37" spans="2:10">
      <c r="B37" s="92" t="s">
        <v>539</v>
      </c>
      <c r="C37" s="81"/>
      <c r="D37" s="87">
        <f>'Data Entry'!P78+'Data Entry'!P79-'Data Entry'!K79</f>
        <v>0</v>
      </c>
      <c r="E37" s="80"/>
      <c r="F37" s="80"/>
      <c r="G37" s="363" t="s">
        <v>558</v>
      </c>
      <c r="H37" s="364"/>
      <c r="I37" s="365"/>
      <c r="J37" s="86">
        <f>J30+J35</f>
        <v>0</v>
      </c>
    </row>
    <row r="38" spans="2:10">
      <c r="B38" s="365" t="s">
        <v>540</v>
      </c>
      <c r="C38" s="362"/>
      <c r="D38" s="362"/>
      <c r="E38" s="82">
        <f>SUM(D36:D37)</f>
        <v>0</v>
      </c>
      <c r="F38" s="83"/>
      <c r="G38" s="80"/>
      <c r="H38" s="80"/>
      <c r="I38" s="80"/>
      <c r="J38" s="89"/>
    </row>
    <row r="39" spans="2:10" ht="12.75" customHeight="1">
      <c r="B39" s="85"/>
      <c r="C39" s="100"/>
      <c r="D39" s="100"/>
      <c r="E39" s="131"/>
      <c r="F39" s="131"/>
      <c r="G39" s="366" t="s">
        <v>559</v>
      </c>
      <c r="H39" s="366"/>
      <c r="I39" s="366"/>
      <c r="J39" s="367">
        <f>SUM(J37+J17+E44)</f>
        <v>0</v>
      </c>
    </row>
    <row r="40" spans="2:10">
      <c r="B40" s="101" t="s">
        <v>160</v>
      </c>
      <c r="C40" s="85"/>
      <c r="D40" s="90">
        <f>SUM('Data Entry'!P86:P87)+'Data Entry'!P84</f>
        <v>0</v>
      </c>
      <c r="E40" s="131"/>
      <c r="F40" s="131"/>
      <c r="G40" s="366"/>
      <c r="H40" s="366"/>
      <c r="I40" s="366"/>
      <c r="J40" s="368"/>
    </row>
    <row r="41" spans="2:10">
      <c r="B41" s="102" t="s">
        <v>161</v>
      </c>
      <c r="C41" s="97"/>
      <c r="D41" s="103">
        <f>'Data Entry'!P85</f>
        <v>0</v>
      </c>
      <c r="E41" s="104"/>
      <c r="F41" s="83"/>
      <c r="G41" s="80"/>
      <c r="H41" s="80"/>
      <c r="I41" s="80"/>
      <c r="J41" s="84"/>
    </row>
    <row r="42" spans="2:10">
      <c r="B42" s="365" t="s">
        <v>541</v>
      </c>
      <c r="C42" s="362"/>
      <c r="D42" s="362"/>
      <c r="E42" s="83">
        <f>SUM(D40:D41)</f>
        <v>0</v>
      </c>
      <c r="F42" s="132"/>
      <c r="G42" s="6" t="s">
        <v>171</v>
      </c>
      <c r="H42" s="80"/>
      <c r="I42" s="105">
        <f>'Data Entry'!C4</f>
        <v>0</v>
      </c>
      <c r="J42" s="84"/>
    </row>
    <row r="43" spans="2:10">
      <c r="B43" s="85"/>
      <c r="C43" s="80"/>
      <c r="D43" s="80"/>
      <c r="E43" s="106"/>
      <c r="F43" s="83"/>
      <c r="G43" s="80"/>
      <c r="H43" s="80"/>
      <c r="I43" s="80"/>
      <c r="J43" s="84"/>
    </row>
    <row r="44" spans="2:10">
      <c r="B44" s="365" t="s">
        <v>560</v>
      </c>
      <c r="C44" s="362"/>
      <c r="D44" s="376"/>
      <c r="E44" s="107">
        <f>SUM(E38,E42)</f>
        <v>0</v>
      </c>
      <c r="F44" s="132"/>
      <c r="G44" s="6" t="s">
        <v>172</v>
      </c>
      <c r="H44" s="80"/>
      <c r="I44" s="105">
        <f>'Data Entry'!C8</f>
        <v>0</v>
      </c>
      <c r="J44" s="84"/>
    </row>
    <row r="45" spans="2:10" ht="13.5" thickBot="1">
      <c r="B45" s="128"/>
      <c r="E45" s="133"/>
      <c r="F45" s="134"/>
      <c r="G45" s="80"/>
      <c r="H45" s="80"/>
      <c r="I45" s="80"/>
      <c r="J45" s="84"/>
    </row>
    <row r="46" spans="2:10" ht="1.5" customHeight="1">
      <c r="B46" s="125"/>
      <c r="C46" s="125"/>
      <c r="D46" s="108"/>
      <c r="E46" s="135"/>
      <c r="F46" s="135"/>
      <c r="G46" s="125"/>
      <c r="H46" s="125"/>
      <c r="I46" s="108"/>
      <c r="J46" s="108"/>
    </row>
    <row r="47" spans="2:10">
      <c r="D47" s="80"/>
      <c r="E47" s="134"/>
      <c r="F47" s="134"/>
      <c r="I47" s="80"/>
      <c r="J47" s="80"/>
    </row>
    <row r="48" spans="2:10">
      <c r="D48" s="80"/>
      <c r="E48" s="80"/>
      <c r="F48" s="80"/>
      <c r="I48" s="80"/>
      <c r="J48" s="80"/>
    </row>
    <row r="49" spans="4:10">
      <c r="D49" s="80"/>
      <c r="E49" s="6"/>
      <c r="F49" s="6"/>
      <c r="G49" s="6"/>
      <c r="H49" s="6"/>
      <c r="I49" s="80"/>
      <c r="J49" s="80"/>
    </row>
    <row r="50" spans="4:10">
      <c r="D50" s="80"/>
      <c r="E50" s="6"/>
      <c r="F50" s="6"/>
      <c r="G50" s="131"/>
      <c r="H50" s="6"/>
      <c r="I50" s="80"/>
      <c r="J50" s="80"/>
    </row>
    <row r="51" spans="4:10">
      <c r="D51" s="80"/>
      <c r="E51" s="6"/>
      <c r="F51" s="6"/>
      <c r="G51" s="131"/>
      <c r="H51" s="6"/>
      <c r="I51" s="80"/>
      <c r="J51" s="80"/>
    </row>
    <row r="52" spans="4:10">
      <c r="D52" s="80"/>
      <c r="E52" s="6"/>
      <c r="F52" s="6"/>
      <c r="G52" s="6"/>
      <c r="H52" s="83"/>
      <c r="I52" s="80"/>
      <c r="J52" s="80"/>
    </row>
    <row r="53" spans="4:10">
      <c r="D53" s="80"/>
      <c r="E53" s="6"/>
      <c r="F53" s="6"/>
      <c r="G53" s="6"/>
      <c r="H53" s="6"/>
      <c r="I53" s="80"/>
      <c r="J53" s="80"/>
    </row>
  </sheetData>
  <sheetProtection algorithmName="SHA-512" hashValue="rF+2m6i6NmQ3GpTNc1EalOeeTYQGeHx0w+0AUVwM8s6fe0VVguvNSyHc8oiKi0DXpSMJDcOyTfAp+nciIvVCfg==" saltValue="RsnUtJYkH5TvYGmDJOsJWA==" spinCount="100000" sheet="1" objects="1" scenarios="1"/>
  <mergeCells count="49">
    <mergeCell ref="B7:J7"/>
    <mergeCell ref="B8:J8"/>
    <mergeCell ref="B3:J3"/>
    <mergeCell ref="B4:J4"/>
    <mergeCell ref="B5:J5"/>
    <mergeCell ref="B6:J6"/>
    <mergeCell ref="B23:D23"/>
    <mergeCell ref="B25:C25"/>
    <mergeCell ref="B10:D10"/>
    <mergeCell ref="B12:C12"/>
    <mergeCell ref="B13:C13"/>
    <mergeCell ref="B14:C14"/>
    <mergeCell ref="B15:C15"/>
    <mergeCell ref="B16:D16"/>
    <mergeCell ref="B18:C18"/>
    <mergeCell ref="B19:C19"/>
    <mergeCell ref="B42:D42"/>
    <mergeCell ref="B44:D44"/>
    <mergeCell ref="G10:I10"/>
    <mergeCell ref="G12:H12"/>
    <mergeCell ref="G13:H13"/>
    <mergeCell ref="G14:H14"/>
    <mergeCell ref="G15:I15"/>
    <mergeCell ref="G17:I17"/>
    <mergeCell ref="B28:D28"/>
    <mergeCell ref="B30:D30"/>
    <mergeCell ref="B32:D32"/>
    <mergeCell ref="B34:D34"/>
    <mergeCell ref="B36:C36"/>
    <mergeCell ref="B38:D38"/>
    <mergeCell ref="B20:D20"/>
    <mergeCell ref="B22:D22"/>
    <mergeCell ref="G33:H33"/>
    <mergeCell ref="G19:H19"/>
    <mergeCell ref="G20:H20"/>
    <mergeCell ref="G21:I21"/>
    <mergeCell ref="G23:I23"/>
    <mergeCell ref="G25:H25"/>
    <mergeCell ref="G26:H26"/>
    <mergeCell ref="G27:H27"/>
    <mergeCell ref="G28:H28"/>
    <mergeCell ref="G29:H29"/>
    <mergeCell ref="G30:I30"/>
    <mergeCell ref="G32:H32"/>
    <mergeCell ref="G34:H34"/>
    <mergeCell ref="G35:I35"/>
    <mergeCell ref="G37:I37"/>
    <mergeCell ref="G39:I40"/>
    <mergeCell ref="J39:J40"/>
  </mergeCells>
  <printOptions gridLines="1"/>
  <pageMargins left="0.25" right="0.25" top="0.75" bottom="0.75" header="0.3" footer="0.3"/>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4A6D-4038-46E1-ADBB-02F781211EA3}">
  <sheetPr>
    <pageSetUpPr fitToPage="1"/>
  </sheetPr>
  <dimension ref="A1:O307"/>
  <sheetViews>
    <sheetView zoomScale="110" zoomScaleNormal="110" workbookViewId="0">
      <pane ySplit="13" topLeftCell="A14" activePane="bottomLeft" state="frozen"/>
      <selection pane="bottomLeft"/>
    </sheetView>
  </sheetViews>
  <sheetFormatPr defaultColWidth="8.7109375" defaultRowHeight="11.25"/>
  <cols>
    <col min="1" max="1" width="8.42578125" style="237" customWidth="1"/>
    <col min="2" max="4" width="10.28515625" style="237" customWidth="1"/>
    <col min="5" max="5" width="6.28515625" style="237" customWidth="1"/>
    <col min="6" max="6" width="0.42578125" style="237" customWidth="1"/>
    <col min="7" max="7" width="14.7109375" style="237" customWidth="1"/>
    <col min="8" max="8" width="0.42578125" style="237" customWidth="1"/>
    <col min="9" max="9" width="14.7109375" style="237" customWidth="1"/>
    <col min="10" max="10" width="0.42578125" style="237" customWidth="1"/>
    <col min="11" max="11" width="14.7109375" style="237" customWidth="1"/>
    <col min="12" max="12" width="0.42578125" style="237" customWidth="1"/>
    <col min="13" max="13" width="14.7109375" style="237" customWidth="1"/>
    <col min="14" max="14" width="0.42578125" style="237" customWidth="1"/>
    <col min="15" max="15" width="14.7109375" style="237" customWidth="1"/>
    <col min="16" max="16384" width="8.7109375" style="237"/>
  </cols>
  <sheetData>
    <row r="1" spans="1:15" ht="12">
      <c r="A1" s="6"/>
      <c r="B1" s="80"/>
      <c r="C1" s="6"/>
      <c r="D1" s="80"/>
      <c r="E1" s="80"/>
      <c r="F1" s="80"/>
      <c r="G1" s="80"/>
      <c r="H1" s="80"/>
      <c r="I1" s="80"/>
      <c r="J1" s="80"/>
      <c r="K1" s="80"/>
      <c r="L1" s="80"/>
      <c r="M1" s="236" t="s">
        <v>154</v>
      </c>
      <c r="N1" s="236"/>
      <c r="O1" s="6">
        <f>'Data Entry'!G2</f>
        <v>0</v>
      </c>
    </row>
    <row r="2" spans="1:15" ht="12">
      <c r="A2" s="401" t="str">
        <f>'Data Entry'!C2</f>
        <v/>
      </c>
      <c r="B2" s="401"/>
      <c r="C2" s="401"/>
      <c r="D2" s="401"/>
      <c r="E2" s="401"/>
      <c r="F2" s="401"/>
      <c r="G2" s="401"/>
      <c r="H2" s="401"/>
      <c r="I2" s="401"/>
      <c r="J2" s="401"/>
      <c r="K2" s="401"/>
      <c r="L2" s="401"/>
      <c r="M2" s="401"/>
      <c r="N2" s="401"/>
      <c r="O2" s="401"/>
    </row>
    <row r="3" spans="1:15" ht="12">
      <c r="A3" s="401" t="str">
        <f>'Data Entry'!C3</f>
        <v/>
      </c>
      <c r="B3" s="401"/>
      <c r="C3" s="401"/>
      <c r="D3" s="401"/>
      <c r="E3" s="401"/>
      <c r="F3" s="401"/>
      <c r="G3" s="401"/>
      <c r="H3" s="401"/>
      <c r="I3" s="401"/>
      <c r="J3" s="401"/>
      <c r="K3" s="401"/>
      <c r="L3" s="401"/>
      <c r="M3" s="401"/>
      <c r="N3" s="401"/>
      <c r="O3" s="401"/>
    </row>
    <row r="4" spans="1:15" ht="12">
      <c r="A4" s="401" t="s">
        <v>155</v>
      </c>
      <c r="B4" s="401"/>
      <c r="C4" s="401"/>
      <c r="D4" s="401"/>
      <c r="E4" s="401"/>
      <c r="F4" s="401"/>
      <c r="G4" s="401"/>
      <c r="H4" s="401"/>
      <c r="I4" s="401"/>
      <c r="J4" s="401"/>
      <c r="K4" s="401"/>
      <c r="L4" s="401"/>
      <c r="M4" s="401"/>
      <c r="N4" s="401"/>
      <c r="O4" s="401"/>
    </row>
    <row r="5" spans="1:15" ht="12">
      <c r="A5" s="401" t="s">
        <v>1072</v>
      </c>
      <c r="B5" s="401"/>
      <c r="C5" s="401"/>
      <c r="D5" s="401"/>
      <c r="E5" s="401"/>
      <c r="F5" s="401"/>
      <c r="G5" s="401"/>
      <c r="H5" s="401"/>
      <c r="I5" s="401"/>
      <c r="J5" s="401"/>
      <c r="K5" s="401"/>
      <c r="L5" s="401"/>
      <c r="M5" s="401"/>
      <c r="N5" s="401"/>
      <c r="O5" s="401"/>
    </row>
    <row r="6" spans="1:15" ht="12">
      <c r="A6" s="401" t="s">
        <v>157</v>
      </c>
      <c r="B6" s="401"/>
      <c r="C6" s="401"/>
      <c r="D6" s="401"/>
      <c r="E6" s="401"/>
      <c r="F6" s="401"/>
      <c r="G6" s="401"/>
      <c r="H6" s="401"/>
      <c r="I6" s="401"/>
      <c r="J6" s="401"/>
      <c r="K6" s="401"/>
      <c r="L6" s="401"/>
      <c r="M6" s="401"/>
      <c r="N6" s="401"/>
      <c r="O6" s="401"/>
    </row>
    <row r="7" spans="1:15" ht="12">
      <c r="A7" s="401" t="str">
        <f>'Data Entry'!G1</f>
        <v>JUNE 30, 2024</v>
      </c>
      <c r="B7" s="401"/>
      <c r="C7" s="401"/>
      <c r="D7" s="401"/>
      <c r="E7" s="401"/>
      <c r="F7" s="401"/>
      <c r="G7" s="401"/>
      <c r="H7" s="401"/>
      <c r="I7" s="401"/>
      <c r="J7" s="401"/>
      <c r="K7" s="401"/>
      <c r="L7" s="401"/>
      <c r="M7" s="401"/>
      <c r="N7" s="401"/>
      <c r="O7" s="401"/>
    </row>
    <row r="8" spans="1:15" ht="12">
      <c r="A8" s="80"/>
      <c r="B8" s="80"/>
      <c r="C8" s="80"/>
      <c r="D8" s="80"/>
      <c r="E8" s="80"/>
      <c r="F8" s="80"/>
      <c r="G8" s="80"/>
      <c r="H8" s="80"/>
      <c r="I8" s="80"/>
      <c r="J8" s="80"/>
      <c r="K8" s="80"/>
      <c r="L8" s="80"/>
      <c r="M8" s="80"/>
      <c r="N8" s="80"/>
      <c r="O8" s="80"/>
    </row>
    <row r="9" spans="1:15" ht="12">
      <c r="A9" s="80"/>
      <c r="B9" s="80"/>
      <c r="C9" s="80"/>
      <c r="D9" s="80"/>
      <c r="E9" s="80"/>
      <c r="F9" s="80"/>
      <c r="G9" s="80"/>
      <c r="H9" s="80"/>
      <c r="I9" s="80"/>
      <c r="J9" s="80"/>
      <c r="K9" s="80"/>
      <c r="L9" s="80"/>
      <c r="M9" s="80"/>
      <c r="N9" s="80"/>
      <c r="O9" s="80"/>
    </row>
    <row r="10" spans="1:15" ht="12">
      <c r="A10" s="80"/>
      <c r="B10" s="80"/>
      <c r="C10" s="80"/>
      <c r="D10" s="80"/>
      <c r="E10" s="80"/>
      <c r="F10" s="80"/>
      <c r="G10" s="80"/>
      <c r="H10" s="80"/>
      <c r="I10" s="80"/>
      <c r="J10" s="80"/>
      <c r="K10" s="80"/>
      <c r="L10" s="80"/>
      <c r="M10" s="80"/>
      <c r="N10" s="80"/>
      <c r="O10" s="80"/>
    </row>
    <row r="11" spans="1:15" ht="12.95" customHeight="1">
      <c r="A11" s="80"/>
      <c r="B11" s="80"/>
      <c r="C11" s="80"/>
      <c r="D11" s="80"/>
      <c r="E11" s="80"/>
      <c r="F11" s="80"/>
      <c r="G11" s="239"/>
      <c r="H11" s="80"/>
      <c r="I11" s="6"/>
      <c r="J11" s="80"/>
      <c r="K11" s="240" t="s">
        <v>144</v>
      </c>
      <c r="L11" s="80"/>
      <c r="M11" s="240" t="s">
        <v>1067</v>
      </c>
      <c r="N11" s="80"/>
      <c r="O11" s="240" t="s">
        <v>1036</v>
      </c>
    </row>
    <row r="12" spans="1:15" ht="12.95" customHeight="1">
      <c r="A12" s="80"/>
      <c r="B12" s="80"/>
      <c r="C12" s="80"/>
      <c r="D12" s="80"/>
      <c r="E12" s="80"/>
      <c r="F12" s="80"/>
      <c r="G12" s="240" t="s">
        <v>110</v>
      </c>
      <c r="H12" s="241"/>
      <c r="I12" s="238" t="s">
        <v>111</v>
      </c>
      <c r="J12" s="241"/>
      <c r="K12" s="240" t="s">
        <v>143</v>
      </c>
      <c r="L12" s="241"/>
      <c r="M12" s="240" t="s">
        <v>503</v>
      </c>
      <c r="N12" s="241"/>
      <c r="O12" s="240" t="s">
        <v>489</v>
      </c>
    </row>
    <row r="13" spans="1:15" ht="15.75" thickBot="1">
      <c r="A13" s="242" t="s">
        <v>43</v>
      </c>
      <c r="B13" s="405" t="s">
        <v>88</v>
      </c>
      <c r="C13" s="405"/>
      <c r="D13" s="405"/>
      <c r="E13" s="405"/>
      <c r="F13" s="238"/>
      <c r="G13" s="243" t="s">
        <v>570</v>
      </c>
      <c r="H13" s="238"/>
      <c r="I13" s="243" t="str">
        <f>G13</f>
        <v>2023-2024</v>
      </c>
      <c r="J13" s="238"/>
      <c r="K13" s="243" t="str">
        <f>G13</f>
        <v>2023-2024</v>
      </c>
      <c r="L13" s="238"/>
      <c r="M13" s="243" t="str">
        <f>G13</f>
        <v>2023-2024</v>
      </c>
      <c r="N13" s="238"/>
      <c r="O13" s="243" t="str">
        <f>G13</f>
        <v>2023-2024</v>
      </c>
    </row>
    <row r="14" spans="1:15" ht="12">
      <c r="A14" s="236" t="s">
        <v>1037</v>
      </c>
      <c r="B14" s="406" t="s">
        <v>1039</v>
      </c>
      <c r="C14" s="406"/>
      <c r="D14" s="406"/>
      <c r="E14" s="406"/>
      <c r="F14" s="80"/>
      <c r="G14" s="244">
        <f>'Data Entry'!P113+'Data Entry'!P114</f>
        <v>0</v>
      </c>
      <c r="H14" s="80"/>
      <c r="I14" s="245"/>
      <c r="J14" s="80"/>
      <c r="K14" s="245"/>
      <c r="L14" s="80"/>
      <c r="M14" s="245"/>
      <c r="N14" s="80"/>
      <c r="O14" s="245"/>
    </row>
    <row r="15" spans="1:15" ht="12">
      <c r="A15" s="80">
        <v>3000</v>
      </c>
      <c r="B15" s="407" t="s">
        <v>1038</v>
      </c>
      <c r="C15" s="407"/>
      <c r="D15" s="407"/>
      <c r="E15" s="407"/>
      <c r="F15" s="80"/>
      <c r="G15" s="246">
        <f>SUM('Data Entry'!P116+SUM('Data Entry'!C118:I118)+'Data Entry'!P122+'Data Entry'!P123)</f>
        <v>0</v>
      </c>
      <c r="H15" s="80"/>
      <c r="I15" s="246">
        <f>SUM('Data Entry'!L118)</f>
        <v>0</v>
      </c>
      <c r="J15" s="80"/>
      <c r="K15" s="246">
        <f>'Data Entry'!M119</f>
        <v>0</v>
      </c>
      <c r="L15" s="80"/>
      <c r="M15" s="246">
        <f>'Data Entry'!N120</f>
        <v>0</v>
      </c>
      <c r="N15" s="80"/>
      <c r="O15" s="247"/>
    </row>
    <row r="16" spans="1:15" ht="12">
      <c r="A16" s="80">
        <v>3030</v>
      </c>
      <c r="B16" s="407" t="s">
        <v>441</v>
      </c>
      <c r="C16" s="407"/>
      <c r="D16" s="407"/>
      <c r="E16" s="407"/>
      <c r="F16" s="80"/>
      <c r="G16" s="247"/>
      <c r="H16" s="80"/>
      <c r="I16" s="246">
        <f>'Data Entry'!L115</f>
        <v>0</v>
      </c>
      <c r="J16" s="80"/>
      <c r="K16" s="247"/>
      <c r="L16" s="80"/>
      <c r="M16" s="247"/>
      <c r="N16" s="80"/>
      <c r="O16" s="247"/>
    </row>
    <row r="17" spans="1:15" ht="12">
      <c r="A17" s="80">
        <v>3050</v>
      </c>
      <c r="B17" s="407" t="s">
        <v>319</v>
      </c>
      <c r="C17" s="407"/>
      <c r="D17" s="407"/>
      <c r="E17" s="407"/>
      <c r="F17" s="80"/>
      <c r="G17" s="246">
        <f>SUM('Data Entry'!C117:I117)</f>
        <v>0</v>
      </c>
      <c r="H17" s="80"/>
      <c r="I17" s="246">
        <f>'Data Entry'!L117</f>
        <v>0</v>
      </c>
      <c r="J17" s="80"/>
      <c r="K17" s="247"/>
      <c r="L17" s="80"/>
      <c r="M17" s="247"/>
      <c r="N17" s="80"/>
      <c r="O17" s="247"/>
    </row>
    <row r="18" spans="1:15" ht="12">
      <c r="A18" s="80">
        <v>3100</v>
      </c>
      <c r="B18" s="407" t="s">
        <v>1040</v>
      </c>
      <c r="C18" s="407"/>
      <c r="D18" s="407"/>
      <c r="E18" s="407"/>
      <c r="F18" s="80"/>
      <c r="G18" s="246">
        <f>SUM('Data Entry'!P132)</f>
        <v>0</v>
      </c>
      <c r="H18" s="80"/>
      <c r="I18" s="247"/>
      <c r="J18" s="80"/>
      <c r="K18" s="247"/>
      <c r="L18" s="80"/>
      <c r="M18" s="247"/>
      <c r="N18" s="80"/>
      <c r="O18" s="247"/>
    </row>
    <row r="19" spans="1:15" ht="12">
      <c r="A19" s="80">
        <v>3200</v>
      </c>
      <c r="B19" s="407" t="s">
        <v>1051</v>
      </c>
      <c r="C19" s="407"/>
      <c r="D19" s="407"/>
      <c r="E19" s="407"/>
      <c r="F19" s="80"/>
      <c r="G19" s="246">
        <f>SUM('Data Entry'!P134+'Data Entry'!P135)</f>
        <v>0</v>
      </c>
      <c r="H19" s="80"/>
      <c r="I19" s="247"/>
      <c r="J19" s="80"/>
      <c r="K19" s="247"/>
      <c r="L19" s="80"/>
      <c r="M19" s="247"/>
      <c r="N19" s="80"/>
      <c r="O19" s="247"/>
    </row>
    <row r="20" spans="1:15" ht="12">
      <c r="A20" s="80">
        <v>3300</v>
      </c>
      <c r="B20" s="407" t="s">
        <v>1041</v>
      </c>
      <c r="C20" s="407"/>
      <c r="D20" s="407"/>
      <c r="E20" s="407"/>
      <c r="F20" s="80"/>
      <c r="G20" s="246">
        <f>SUM('Data Entry'!P137+'Data Entry'!P138)</f>
        <v>0</v>
      </c>
      <c r="H20" s="80"/>
      <c r="I20" s="247"/>
      <c r="J20" s="80"/>
      <c r="K20" s="247"/>
      <c r="L20" s="80"/>
      <c r="M20" s="247"/>
      <c r="N20" s="80"/>
      <c r="O20" s="247"/>
    </row>
    <row r="21" spans="1:15" ht="12">
      <c r="A21" s="236" t="s">
        <v>1043</v>
      </c>
      <c r="B21" s="407" t="s">
        <v>1050</v>
      </c>
      <c r="C21" s="407"/>
      <c r="D21" s="407"/>
      <c r="E21" s="407"/>
      <c r="F21" s="80"/>
      <c r="G21" s="246">
        <f>SUM('Data Entry'!P140:P144)+SUM('Data Entry'!C148:I148)+SUM('Data Entry'!P151)+SUM('Data Entry'!C154:I154)</f>
        <v>0</v>
      </c>
      <c r="H21" s="80"/>
      <c r="I21" s="246">
        <f>SUM('Data Entry'!L148+'Data Entry'!L154)</f>
        <v>0</v>
      </c>
      <c r="J21" s="80"/>
      <c r="K21" s="246">
        <f>'Data Entry'!M149</f>
        <v>0</v>
      </c>
      <c r="L21" s="80"/>
      <c r="M21" s="246">
        <f>'Data Entry'!N150</f>
        <v>0</v>
      </c>
      <c r="N21" s="80"/>
      <c r="O21" s="247"/>
    </row>
    <row r="22" spans="1:15" ht="12">
      <c r="A22" s="80">
        <v>3455</v>
      </c>
      <c r="B22" s="407" t="s">
        <v>472</v>
      </c>
      <c r="C22" s="407"/>
      <c r="D22" s="407"/>
      <c r="E22" s="407"/>
      <c r="F22" s="80"/>
      <c r="G22" s="247"/>
      <c r="H22" s="80"/>
      <c r="I22" s="247"/>
      <c r="J22" s="80"/>
      <c r="K22" s="247"/>
      <c r="L22" s="80"/>
      <c r="M22" s="247"/>
      <c r="N22" s="80"/>
      <c r="O22" s="246">
        <f>SUM('Data Entry'!O145:O146)</f>
        <v>0</v>
      </c>
    </row>
    <row r="23" spans="1:15" ht="12.75" thickBot="1">
      <c r="A23" s="80">
        <v>3600</v>
      </c>
      <c r="B23" s="407" t="s">
        <v>1042</v>
      </c>
      <c r="C23" s="407"/>
      <c r="D23" s="407"/>
      <c r="E23" s="407"/>
      <c r="F23" s="80"/>
      <c r="G23" s="248">
        <f>SUM('Data Entry'!P158:P161)</f>
        <v>0</v>
      </c>
      <c r="H23" s="80"/>
      <c r="I23" s="249"/>
      <c r="J23" s="80"/>
      <c r="K23" s="249"/>
      <c r="L23" s="80"/>
      <c r="M23" s="249"/>
      <c r="N23" s="80"/>
      <c r="O23" s="249"/>
    </row>
    <row r="24" spans="1:15" ht="14.1" customHeight="1">
      <c r="A24" s="80"/>
      <c r="B24" s="402" t="s">
        <v>1083</v>
      </c>
      <c r="C24" s="402"/>
      <c r="D24" s="402"/>
      <c r="E24" s="402"/>
      <c r="F24" s="80"/>
      <c r="G24" s="250">
        <f>SUM(G14:G23)</f>
        <v>0</v>
      </c>
      <c r="H24" s="80"/>
      <c r="I24" s="250">
        <f>SUM(I14:I23)</f>
        <v>0</v>
      </c>
      <c r="J24" s="80"/>
      <c r="K24" s="250">
        <f>SUM(K14:K23)</f>
        <v>0</v>
      </c>
      <c r="L24" s="80"/>
      <c r="M24" s="250">
        <f>SUM(M14:M23)</f>
        <v>0</v>
      </c>
      <c r="N24" s="80"/>
      <c r="O24" s="250">
        <f>SUM(O14:O23)</f>
        <v>0</v>
      </c>
    </row>
    <row r="25" spans="1:15" ht="14.1" customHeight="1">
      <c r="A25" s="80"/>
      <c r="B25" s="18"/>
      <c r="C25" s="18"/>
      <c r="D25" s="18"/>
      <c r="E25" s="18"/>
      <c r="F25" s="80"/>
      <c r="G25" s="83"/>
      <c r="H25" s="80"/>
      <c r="I25" s="83"/>
      <c r="J25" s="80"/>
      <c r="K25" s="83"/>
      <c r="L25" s="80"/>
      <c r="M25" s="83"/>
      <c r="N25" s="80"/>
      <c r="O25" s="83"/>
    </row>
    <row r="26" spans="1:15" ht="15">
      <c r="A26" s="80"/>
      <c r="B26" s="393" t="s">
        <v>105</v>
      </c>
      <c r="C26" s="393"/>
      <c r="D26" s="393"/>
      <c r="E26" s="393"/>
      <c r="F26" s="80"/>
      <c r="G26" s="80"/>
      <c r="H26" s="80"/>
      <c r="I26" s="80"/>
      <c r="J26" s="80"/>
      <c r="K26" s="80"/>
      <c r="L26" s="80"/>
      <c r="M26" s="80"/>
      <c r="N26" s="80"/>
      <c r="O26" s="80"/>
    </row>
    <row r="27" spans="1:15" ht="12">
      <c r="A27" s="236">
        <v>4010</v>
      </c>
      <c r="B27" s="407" t="s">
        <v>383</v>
      </c>
      <c r="C27" s="407"/>
      <c r="D27" s="407"/>
      <c r="E27" s="407"/>
      <c r="F27" s="80"/>
      <c r="G27" s="244">
        <f>SUM('Data Entry'!C169:I170)</f>
        <v>0</v>
      </c>
      <c r="H27" s="80"/>
      <c r="I27" s="244">
        <f>SUM('Data Entry'!L169:L170)</f>
        <v>0</v>
      </c>
      <c r="J27" s="80"/>
      <c r="K27" s="244">
        <f>SUM('Data Entry'!M169:M170)</f>
        <v>0</v>
      </c>
      <c r="L27" s="80"/>
      <c r="M27" s="244">
        <f>SUM('Data Entry'!N169:N170)</f>
        <v>0</v>
      </c>
      <c r="N27" s="80"/>
      <c r="O27" s="245"/>
    </row>
    <row r="28" spans="1:15" ht="12">
      <c r="A28" s="236" t="s">
        <v>48</v>
      </c>
      <c r="B28" s="407" t="s">
        <v>1044</v>
      </c>
      <c r="C28" s="407"/>
      <c r="D28" s="407"/>
      <c r="E28" s="407"/>
      <c r="F28" s="80"/>
      <c r="G28" s="246">
        <f>SUM('Data Entry'!C171:I179)</f>
        <v>0</v>
      </c>
      <c r="H28" s="80"/>
      <c r="I28" s="244">
        <f>SUM('Data Entry'!L171:L179)</f>
        <v>0</v>
      </c>
      <c r="J28" s="80"/>
      <c r="K28" s="244">
        <f>SUM('Data Entry'!M171:M179)</f>
        <v>0</v>
      </c>
      <c r="L28" s="80"/>
      <c r="M28" s="246">
        <f>SUM('Data Entry'!N171:N179)</f>
        <v>0</v>
      </c>
      <c r="N28" s="80"/>
      <c r="O28" s="247"/>
    </row>
    <row r="29" spans="1:15" ht="12">
      <c r="A29" s="236" t="s">
        <v>49</v>
      </c>
      <c r="B29" s="407" t="s">
        <v>1045</v>
      </c>
      <c r="C29" s="407"/>
      <c r="D29" s="407"/>
      <c r="E29" s="407"/>
      <c r="F29" s="80"/>
      <c r="G29" s="246">
        <f>SUM(G27:G28)</f>
        <v>0</v>
      </c>
      <c r="H29" s="80"/>
      <c r="I29" s="246">
        <f>SUM(I27:I28)</f>
        <v>0</v>
      </c>
      <c r="J29" s="80"/>
      <c r="K29" s="246">
        <f>SUM(K27:K28)</f>
        <v>0</v>
      </c>
      <c r="L29" s="80"/>
      <c r="M29" s="246">
        <f>SUM(M27:M28)</f>
        <v>0</v>
      </c>
      <c r="N29" s="80"/>
      <c r="O29" s="247"/>
    </row>
    <row r="30" spans="1:15" ht="12">
      <c r="A30" s="236" t="s">
        <v>50</v>
      </c>
      <c r="B30" s="407" t="s">
        <v>1046</v>
      </c>
      <c r="C30" s="407"/>
      <c r="D30" s="407"/>
      <c r="E30" s="407"/>
      <c r="F30" s="80"/>
      <c r="G30" s="246">
        <f>SUM('Data Entry'!C182:I192)</f>
        <v>0</v>
      </c>
      <c r="H30" s="80"/>
      <c r="I30" s="246">
        <f>SUM('Data Entry'!L182:L192)</f>
        <v>0</v>
      </c>
      <c r="J30" s="80"/>
      <c r="K30" s="246">
        <f>SUM('Data Entry'!M182:M192)</f>
        <v>0</v>
      </c>
      <c r="L30" s="80"/>
      <c r="M30" s="246">
        <f>SUM('Data Entry'!N182:N192)</f>
        <v>0</v>
      </c>
      <c r="N30" s="80"/>
      <c r="O30" s="247"/>
    </row>
    <row r="31" spans="1:15" ht="12">
      <c r="A31" s="236" t="s">
        <v>52</v>
      </c>
      <c r="B31" s="407" t="s">
        <v>1047</v>
      </c>
      <c r="C31" s="407"/>
      <c r="D31" s="407"/>
      <c r="E31" s="407"/>
      <c r="F31" s="80"/>
      <c r="G31" s="246">
        <f>SUM('Data Entry'!C195:I205)</f>
        <v>0</v>
      </c>
      <c r="H31" s="80"/>
      <c r="I31" s="246">
        <f>SUM('Data Entry'!L195:L205)</f>
        <v>0</v>
      </c>
      <c r="J31" s="80"/>
      <c r="K31" s="246">
        <f>SUM('Data Entry'!M195:M205)</f>
        <v>0</v>
      </c>
      <c r="L31" s="80"/>
      <c r="M31" s="246">
        <f>SUM('Data Entry'!N195:N205)</f>
        <v>0</v>
      </c>
      <c r="N31" s="80"/>
      <c r="O31" s="247"/>
    </row>
    <row r="32" spans="1:15" ht="12">
      <c r="A32" s="236" t="s">
        <v>54</v>
      </c>
      <c r="B32" s="407" t="s">
        <v>1052</v>
      </c>
      <c r="C32" s="407"/>
      <c r="D32" s="407"/>
      <c r="E32" s="407"/>
      <c r="F32" s="80"/>
      <c r="G32" s="246">
        <f>SUM('Data Entry'!C208:I224)-SUM('Data Entry'!C212:I212)-SUM('Data Entry'!C216:I216)-SUM('Data Entry'!C220:I220)</f>
        <v>0</v>
      </c>
      <c r="H32" s="80"/>
      <c r="I32" s="246">
        <f>SUM('Data Entry'!L208:L224)-'Data Entry'!L212-'Data Entry'!L216-'Data Entry'!L220</f>
        <v>0</v>
      </c>
      <c r="J32" s="80"/>
      <c r="K32" s="246">
        <f>SUM('Data Entry'!M208:M224)-'Data Entry'!M212-'Data Entry'!M216-'Data Entry'!M220</f>
        <v>0</v>
      </c>
      <c r="L32" s="80"/>
      <c r="M32" s="246">
        <f>SUM('Data Entry'!N208:N224)-'Data Entry'!N212-'Data Entry'!N216-'Data Entry'!N220</f>
        <v>0</v>
      </c>
      <c r="N32" s="80"/>
      <c r="O32" s="247"/>
    </row>
    <row r="33" spans="1:15" ht="12">
      <c r="A33" s="80"/>
      <c r="B33" s="407" t="s">
        <v>1049</v>
      </c>
      <c r="C33" s="407"/>
      <c r="D33" s="407"/>
      <c r="E33" s="407"/>
      <c r="F33" s="80"/>
      <c r="G33" s="246">
        <f>'Data Entry'!E226</f>
        <v>0</v>
      </c>
      <c r="H33" s="80"/>
      <c r="I33" s="246">
        <f>'Data Entry'!L226</f>
        <v>0</v>
      </c>
      <c r="J33" s="80"/>
      <c r="K33" s="246">
        <f>'Data Entry'!M226</f>
        <v>0</v>
      </c>
      <c r="L33" s="80"/>
      <c r="M33" s="246">
        <f>'Data Entry'!N226</f>
        <v>0</v>
      </c>
      <c r="N33" s="80"/>
      <c r="O33" s="247"/>
    </row>
    <row r="34" spans="1:15" ht="12.75" thickBot="1">
      <c r="A34" s="80"/>
      <c r="B34" s="407" t="s">
        <v>1048</v>
      </c>
      <c r="C34" s="407"/>
      <c r="D34" s="407"/>
      <c r="E34" s="407"/>
      <c r="F34" s="80"/>
      <c r="G34" s="251">
        <f>'Data Entry'!J227</f>
        <v>0</v>
      </c>
      <c r="H34" s="80"/>
      <c r="I34" s="251">
        <f>'Data Entry'!L227</f>
        <v>0</v>
      </c>
      <c r="J34" s="80"/>
      <c r="K34" s="251">
        <f>'Data Entry'!M227</f>
        <v>0</v>
      </c>
      <c r="L34" s="80"/>
      <c r="M34" s="99">
        <f>'Data Entry'!N227</f>
        <v>0</v>
      </c>
      <c r="N34" s="80"/>
      <c r="O34" s="252"/>
    </row>
    <row r="35" spans="1:15" ht="14.1" customHeight="1" thickBot="1">
      <c r="A35" s="80"/>
      <c r="B35" s="402" t="s">
        <v>1084</v>
      </c>
      <c r="C35" s="402"/>
      <c r="D35" s="402"/>
      <c r="E35" s="402"/>
      <c r="F35" s="80"/>
      <c r="G35" s="83">
        <f>SUM(G29:G34)</f>
        <v>0</v>
      </c>
      <c r="H35" s="80"/>
      <c r="I35" s="253">
        <f>SUM(I29:I34)</f>
        <v>0</v>
      </c>
      <c r="J35" s="80"/>
      <c r="K35" s="253">
        <f>SUM(K29:K34)</f>
        <v>0</v>
      </c>
      <c r="L35" s="80"/>
      <c r="M35" s="254">
        <f>SUM(M29:M34)</f>
        <v>0</v>
      </c>
      <c r="N35" s="80"/>
      <c r="O35" s="255"/>
    </row>
    <row r="36" spans="1:15" ht="12.95" customHeight="1" thickBot="1">
      <c r="A36" s="80"/>
      <c r="B36" s="403" t="s">
        <v>1085</v>
      </c>
      <c r="C36" s="404"/>
      <c r="D36" s="404"/>
      <c r="E36" s="404"/>
      <c r="F36" s="256"/>
      <c r="G36" s="257">
        <f>G24-G35</f>
        <v>0</v>
      </c>
      <c r="H36" s="80"/>
      <c r="I36" s="258"/>
      <c r="J36" s="80"/>
      <c r="K36" s="258"/>
      <c r="L36" s="80"/>
      <c r="M36" s="258"/>
      <c r="N36" s="80"/>
      <c r="O36" s="258"/>
    </row>
    <row r="37" spans="1:15" ht="12.95" customHeight="1">
      <c r="A37" s="80"/>
      <c r="B37" s="6"/>
      <c r="C37" s="6"/>
      <c r="D37" s="6"/>
      <c r="E37" s="6"/>
      <c r="F37" s="80"/>
      <c r="G37" s="83"/>
      <c r="H37" s="80"/>
      <c r="I37" s="80"/>
      <c r="J37" s="80"/>
      <c r="K37" s="80"/>
      <c r="L37" s="80"/>
      <c r="M37" s="80"/>
      <c r="N37" s="80"/>
      <c r="O37" s="80"/>
    </row>
    <row r="38" spans="1:15" ht="15">
      <c r="A38" s="259" t="s">
        <v>1061</v>
      </c>
      <c r="B38" s="393" t="s">
        <v>1053</v>
      </c>
      <c r="C38" s="393"/>
      <c r="D38" s="393"/>
      <c r="E38" s="393"/>
      <c r="F38" s="80"/>
      <c r="G38" s="80"/>
      <c r="H38" s="80"/>
      <c r="I38" s="80"/>
      <c r="J38" s="80"/>
      <c r="K38" s="80"/>
      <c r="L38" s="80"/>
      <c r="M38" s="80"/>
      <c r="N38" s="80"/>
      <c r="O38" s="80"/>
    </row>
    <row r="39" spans="1:15" ht="12">
      <c r="A39" s="80">
        <v>3070</v>
      </c>
      <c r="B39" s="80" t="s">
        <v>1059</v>
      </c>
      <c r="C39" s="80"/>
      <c r="D39" s="80"/>
      <c r="E39" s="80"/>
      <c r="F39" s="80"/>
      <c r="G39" s="244">
        <f>SUM('Data Entry'!C121:I121)</f>
        <v>0</v>
      </c>
      <c r="H39" s="80"/>
      <c r="I39" s="260"/>
      <c r="J39" s="80"/>
      <c r="K39" s="260"/>
      <c r="L39" s="80"/>
      <c r="M39" s="260"/>
      <c r="N39" s="80"/>
      <c r="O39" s="245"/>
    </row>
    <row r="40" spans="1:15" ht="12">
      <c r="A40" s="80">
        <v>3460</v>
      </c>
      <c r="B40" s="80" t="s">
        <v>1058</v>
      </c>
      <c r="C40" s="80"/>
      <c r="D40" s="80"/>
      <c r="E40" s="80"/>
      <c r="F40" s="80"/>
      <c r="G40" s="246">
        <f>SUM('Data Entry'!C147:I147)</f>
        <v>0</v>
      </c>
      <c r="H40" s="80"/>
      <c r="I40" s="260"/>
      <c r="J40" s="80"/>
      <c r="K40" s="260"/>
      <c r="L40" s="80"/>
      <c r="M40" s="261"/>
      <c r="N40" s="80"/>
      <c r="O40" s="247"/>
    </row>
    <row r="41" spans="1:15" ht="12">
      <c r="A41" s="80">
        <v>3510</v>
      </c>
      <c r="B41" s="80" t="s">
        <v>1056</v>
      </c>
      <c r="C41" s="80"/>
      <c r="D41" s="80"/>
      <c r="E41" s="80"/>
      <c r="F41" s="80"/>
      <c r="G41" s="246">
        <f>SUM('Data Entry'!C152:I152)</f>
        <v>0</v>
      </c>
      <c r="H41" s="80"/>
      <c r="I41" s="260"/>
      <c r="J41" s="80"/>
      <c r="K41" s="261"/>
      <c r="L41" s="80"/>
      <c r="M41" s="261"/>
      <c r="N41" s="80"/>
      <c r="O41" s="247"/>
    </row>
    <row r="42" spans="1:15" ht="12">
      <c r="A42" s="80">
        <v>3520</v>
      </c>
      <c r="B42" s="80" t="s">
        <v>1057</v>
      </c>
      <c r="C42" s="80"/>
      <c r="D42" s="80"/>
      <c r="E42" s="80"/>
      <c r="F42" s="80"/>
      <c r="G42" s="246">
        <f>SUM('Data Entry'!C153:I153)</f>
        <v>0</v>
      </c>
      <c r="H42" s="80"/>
      <c r="I42" s="260"/>
      <c r="J42" s="80"/>
      <c r="K42" s="261"/>
      <c r="L42" s="80"/>
      <c r="M42" s="261"/>
      <c r="N42" s="80"/>
      <c r="O42" s="247"/>
    </row>
    <row r="43" spans="1:15" ht="12.75" thickBot="1">
      <c r="A43" s="80"/>
      <c r="B43" s="80" t="s">
        <v>1060</v>
      </c>
      <c r="C43" s="80"/>
      <c r="D43" s="80"/>
      <c r="E43" s="80"/>
      <c r="F43" s="80"/>
      <c r="G43" s="262"/>
      <c r="H43" s="80"/>
      <c r="I43" s="251">
        <f>'Data Entry'!K155</f>
        <v>0</v>
      </c>
      <c r="J43" s="80"/>
      <c r="K43" s="262"/>
      <c r="L43" s="80"/>
      <c r="M43" s="262"/>
      <c r="N43" s="80"/>
      <c r="O43" s="263"/>
    </row>
    <row r="44" spans="1:15" ht="14.1" customHeight="1">
      <c r="A44" s="80"/>
      <c r="B44" s="402" t="s">
        <v>1086</v>
      </c>
      <c r="C44" s="402"/>
      <c r="D44" s="402"/>
      <c r="E44" s="402"/>
      <c r="F44" s="80"/>
      <c r="G44" s="250">
        <f>SUM(G39:G43)</f>
        <v>0</v>
      </c>
      <c r="H44" s="80"/>
      <c r="I44" s="250">
        <f>SUM(I39:I43)</f>
        <v>0</v>
      </c>
      <c r="J44" s="80"/>
      <c r="K44" s="264"/>
      <c r="L44" s="80"/>
      <c r="M44" s="264"/>
      <c r="N44" s="80"/>
      <c r="O44" s="265"/>
    </row>
    <row r="45" spans="1:15" ht="14.1" customHeight="1">
      <c r="A45" s="80"/>
      <c r="B45" s="18"/>
      <c r="C45" s="18"/>
      <c r="D45" s="18"/>
      <c r="E45" s="18"/>
      <c r="F45" s="80"/>
      <c r="G45" s="83"/>
      <c r="H45" s="80"/>
      <c r="I45" s="106"/>
      <c r="J45" s="80"/>
      <c r="K45" s="80"/>
      <c r="L45" s="80"/>
      <c r="M45" s="80"/>
      <c r="N45" s="80"/>
      <c r="O45" s="88"/>
    </row>
    <row r="46" spans="1:15" ht="15">
      <c r="A46" s="259" t="s">
        <v>1062</v>
      </c>
      <c r="B46" s="393" t="s">
        <v>1063</v>
      </c>
      <c r="C46" s="393"/>
      <c r="D46" s="393"/>
      <c r="E46" s="393"/>
      <c r="F46" s="80"/>
      <c r="G46" s="80"/>
      <c r="H46" s="80"/>
      <c r="I46" s="80"/>
      <c r="J46" s="80"/>
      <c r="K46" s="80"/>
      <c r="L46" s="80"/>
      <c r="M46" s="80"/>
      <c r="N46" s="80"/>
      <c r="O46" s="80"/>
    </row>
    <row r="47" spans="1:15" ht="12">
      <c r="A47" s="80">
        <v>4650</v>
      </c>
      <c r="B47" s="407" t="s">
        <v>1064</v>
      </c>
      <c r="C47" s="407"/>
      <c r="D47" s="407"/>
      <c r="E47" s="407"/>
      <c r="F47" s="80"/>
      <c r="G47" s="244">
        <f>SUM('Data Entry'!C212:I212)</f>
        <v>0</v>
      </c>
      <c r="H47" s="80"/>
      <c r="I47" s="244">
        <f>SUM('Data Entry'!L212)</f>
        <v>0</v>
      </c>
      <c r="J47" s="80"/>
      <c r="K47" s="244">
        <f>SUM('Data Entry'!M212)</f>
        <v>0</v>
      </c>
      <c r="L47" s="80"/>
      <c r="M47" s="244">
        <f>SUM('Data Entry'!N212)</f>
        <v>0</v>
      </c>
      <c r="N47" s="80"/>
      <c r="O47" s="245"/>
    </row>
    <row r="48" spans="1:15" ht="12">
      <c r="A48" s="80">
        <v>4690</v>
      </c>
      <c r="B48" s="407" t="s">
        <v>1065</v>
      </c>
      <c r="C48" s="407"/>
      <c r="D48" s="407"/>
      <c r="E48" s="407"/>
      <c r="F48" s="80"/>
      <c r="G48" s="246">
        <f>SUM('Data Entry'!C216:I216)</f>
        <v>0</v>
      </c>
      <c r="H48" s="80"/>
      <c r="I48" s="260"/>
      <c r="J48" s="80"/>
      <c r="K48" s="260"/>
      <c r="L48" s="80"/>
      <c r="M48" s="261"/>
      <c r="N48" s="80"/>
      <c r="O48" s="247"/>
    </row>
    <row r="49" spans="1:15" ht="12">
      <c r="A49" s="80">
        <v>4740</v>
      </c>
      <c r="B49" s="407" t="s">
        <v>55</v>
      </c>
      <c r="C49" s="407"/>
      <c r="D49" s="407"/>
      <c r="E49" s="407"/>
      <c r="F49" s="80"/>
      <c r="G49" s="246">
        <f>SUM('Data Entry'!C220:I220)</f>
        <v>0</v>
      </c>
      <c r="H49" s="80"/>
      <c r="I49" s="246">
        <f>SUM('Data Entry'!L220)</f>
        <v>0</v>
      </c>
      <c r="J49" s="80"/>
      <c r="K49" s="246">
        <f>SUM('Data Entry'!M220)</f>
        <v>0</v>
      </c>
      <c r="L49" s="80"/>
      <c r="M49" s="246">
        <f>SUM('Data Entry'!N220)</f>
        <v>0</v>
      </c>
      <c r="N49" s="80"/>
      <c r="O49" s="247"/>
    </row>
    <row r="50" spans="1:15" ht="12.75" thickBot="1">
      <c r="A50" s="80"/>
      <c r="B50" s="407" t="s">
        <v>1066</v>
      </c>
      <c r="C50" s="407"/>
      <c r="D50" s="407"/>
      <c r="E50" s="407"/>
      <c r="F50" s="80"/>
      <c r="G50" s="262"/>
      <c r="H50" s="80"/>
      <c r="I50" s="251">
        <f>'Data Entry'!K225</f>
        <v>0</v>
      </c>
      <c r="J50" s="80"/>
      <c r="K50" s="266"/>
      <c r="L50" s="80"/>
      <c r="M50" s="262"/>
      <c r="N50" s="80"/>
      <c r="O50" s="263"/>
    </row>
    <row r="51" spans="1:15" ht="14.1" customHeight="1" thickBot="1">
      <c r="A51" s="80"/>
      <c r="B51" s="402" t="s">
        <v>1087</v>
      </c>
      <c r="C51" s="402"/>
      <c r="D51" s="402"/>
      <c r="E51" s="402"/>
      <c r="F51" s="80"/>
      <c r="G51" s="254">
        <f>SUM(G47:G50)</f>
        <v>0</v>
      </c>
      <c r="H51" s="80"/>
      <c r="I51" s="267">
        <f>SUM(I47:I50)</f>
        <v>0</v>
      </c>
      <c r="J51" s="80"/>
      <c r="K51" s="254">
        <f>SUM(K47:K50)</f>
        <v>0</v>
      </c>
      <c r="L51" s="80"/>
      <c r="M51" s="106">
        <f>SUM(M47:M50)</f>
        <v>0</v>
      </c>
      <c r="N51" s="80"/>
      <c r="O51" s="255"/>
    </row>
    <row r="52" spans="1:15" ht="14.1" customHeight="1">
      <c r="A52" s="80"/>
      <c r="B52" s="18"/>
      <c r="C52" s="18"/>
      <c r="D52" s="18"/>
      <c r="E52" s="18"/>
      <c r="F52" s="80"/>
      <c r="G52" s="267"/>
      <c r="H52" s="80"/>
      <c r="I52" s="267"/>
      <c r="J52" s="80"/>
      <c r="K52" s="267"/>
      <c r="L52" s="80"/>
      <c r="M52" s="267"/>
      <c r="N52" s="80"/>
      <c r="O52" s="108"/>
    </row>
    <row r="53" spans="1:15" ht="12.75" thickBot="1">
      <c r="A53" s="80"/>
      <c r="B53" s="408" t="s">
        <v>1088</v>
      </c>
      <c r="C53" s="408"/>
      <c r="D53" s="408"/>
      <c r="E53" s="408"/>
      <c r="F53" s="80"/>
      <c r="G53" s="268">
        <f>G36+G44-G51</f>
        <v>0</v>
      </c>
      <c r="H53" s="80"/>
      <c r="I53" s="268">
        <f>I24-I35+I44-I51</f>
        <v>0</v>
      </c>
      <c r="J53" s="80"/>
      <c r="K53" s="268">
        <f>K24-K35+K44-K51</f>
        <v>0</v>
      </c>
      <c r="L53" s="80"/>
      <c r="M53" s="268">
        <f>M24-M35+M44-M51</f>
        <v>0</v>
      </c>
      <c r="N53" s="80"/>
      <c r="O53" s="268">
        <f>O24-O35+O44-O51</f>
        <v>0</v>
      </c>
    </row>
    <row r="54" spans="1:15" ht="12.75" thickTop="1">
      <c r="A54" s="80"/>
      <c r="B54" s="6"/>
      <c r="C54" s="6"/>
      <c r="D54" s="6"/>
      <c r="E54" s="6"/>
      <c r="F54" s="80"/>
      <c r="G54" s="83"/>
      <c r="H54" s="80"/>
      <c r="I54" s="83"/>
      <c r="J54" s="80"/>
      <c r="K54" s="83"/>
      <c r="L54" s="80"/>
      <c r="M54" s="83"/>
      <c r="N54" s="80"/>
      <c r="O54" s="83"/>
    </row>
    <row r="55" spans="1:15" ht="15">
      <c r="A55" s="80"/>
      <c r="B55" s="393" t="s">
        <v>1068</v>
      </c>
      <c r="C55" s="393"/>
      <c r="D55" s="393"/>
      <c r="E55" s="393"/>
      <c r="F55" s="80"/>
      <c r="G55" s="80"/>
      <c r="H55" s="80"/>
      <c r="I55" s="80"/>
      <c r="J55" s="80"/>
      <c r="K55" s="80"/>
      <c r="L55" s="80"/>
      <c r="M55" s="80"/>
      <c r="N55" s="80"/>
      <c r="O55" s="80"/>
    </row>
    <row r="56" spans="1:15" ht="12">
      <c r="A56" s="80"/>
      <c r="B56" s="407" t="s">
        <v>1069</v>
      </c>
      <c r="C56" s="407"/>
      <c r="D56" s="407"/>
      <c r="E56" s="407"/>
      <c r="F56" s="80"/>
      <c r="G56" s="244">
        <f>SUM('Data Entry'!E233+'Data Entry'!G233)</f>
        <v>0</v>
      </c>
      <c r="H56" s="80"/>
      <c r="I56" s="244">
        <f>SUM('Data Entry'!K233+'Data Entry'!L233)</f>
        <v>0</v>
      </c>
      <c r="J56" s="80"/>
      <c r="K56" s="244">
        <f>SUM('Data Entry'!M233)</f>
        <v>0</v>
      </c>
      <c r="L56" s="80"/>
      <c r="M56" s="244">
        <f>'Data Entry'!N233</f>
        <v>0</v>
      </c>
      <c r="N56" s="80"/>
      <c r="O56" s="245"/>
    </row>
    <row r="57" spans="1:15" ht="12.75" thickBot="1">
      <c r="A57" s="80"/>
      <c r="B57" s="407" t="s">
        <v>1070</v>
      </c>
      <c r="C57" s="407"/>
      <c r="D57" s="407"/>
      <c r="E57" s="407"/>
      <c r="F57" s="80"/>
      <c r="G57" s="251">
        <f>SUM('Data Entry'!E234+'Data Entry'!G234)</f>
        <v>0</v>
      </c>
      <c r="H57" s="80"/>
      <c r="I57" s="251">
        <f>SUM('Data Entry'!K234+'Data Entry'!L234)</f>
        <v>0</v>
      </c>
      <c r="J57" s="80"/>
      <c r="K57" s="251">
        <f>SUM('Data Entry'!M234)</f>
        <v>0</v>
      </c>
      <c r="L57" s="80"/>
      <c r="M57" s="251">
        <f>'Data Entry'!N234</f>
        <v>0</v>
      </c>
      <c r="N57" s="80"/>
      <c r="O57" s="263"/>
    </row>
    <row r="58" spans="1:15" ht="13.5" thickBot="1">
      <c r="A58" s="80"/>
      <c r="B58" s="402" t="s">
        <v>1071</v>
      </c>
      <c r="C58" s="402"/>
      <c r="D58" s="402"/>
      <c r="E58" s="402"/>
      <c r="F58" s="80"/>
      <c r="G58" s="268">
        <f>G53+G56-G57</f>
        <v>0</v>
      </c>
      <c r="H58" s="80"/>
      <c r="I58" s="268">
        <f>I53+I56-I57</f>
        <v>0</v>
      </c>
      <c r="J58" s="80"/>
      <c r="K58" s="268">
        <f>K53+K56-K57</f>
        <v>0</v>
      </c>
      <c r="L58" s="80"/>
      <c r="M58" s="268">
        <f>M53+M56-M57</f>
        <v>0</v>
      </c>
      <c r="N58" s="80"/>
      <c r="O58" s="268">
        <f>O53+O56-O57</f>
        <v>0</v>
      </c>
    </row>
    <row r="59" spans="1:15" ht="12.75" thickTop="1">
      <c r="A59" s="80"/>
      <c r="B59" s="80"/>
      <c r="C59" s="80"/>
      <c r="D59" s="80"/>
      <c r="E59" s="80"/>
      <c r="F59" s="80"/>
      <c r="G59" s="80"/>
      <c r="H59" s="80"/>
      <c r="I59" s="80"/>
      <c r="J59" s="80"/>
      <c r="K59" s="80"/>
      <c r="L59" s="80"/>
      <c r="M59" s="80"/>
      <c r="N59" s="80"/>
      <c r="O59" s="80"/>
    </row>
    <row r="60" spans="1:15" ht="12">
      <c r="A60" s="80"/>
      <c r="B60" s="80"/>
      <c r="C60" s="80"/>
      <c r="D60" s="80"/>
      <c r="E60" s="80"/>
      <c r="F60" s="80"/>
      <c r="G60" s="80"/>
      <c r="H60" s="80"/>
      <c r="I60" s="80"/>
      <c r="J60" s="80"/>
      <c r="K60" s="80"/>
      <c r="L60" s="80"/>
      <c r="M60" s="80"/>
      <c r="N60" s="80"/>
      <c r="O60" s="80"/>
    </row>
    <row r="61" spans="1:15" ht="12">
      <c r="A61" s="80"/>
      <c r="B61" s="80"/>
      <c r="C61" s="80"/>
      <c r="D61" s="80"/>
      <c r="E61" s="80"/>
      <c r="F61" s="80"/>
      <c r="G61" s="80"/>
      <c r="H61" s="80"/>
      <c r="I61" s="80"/>
      <c r="J61" s="80"/>
      <c r="K61" s="80"/>
      <c r="L61" s="80"/>
      <c r="M61" s="80"/>
      <c r="N61" s="80"/>
      <c r="O61" s="80"/>
    </row>
    <row r="62" spans="1:15" ht="12">
      <c r="A62" s="80"/>
      <c r="B62" s="80"/>
      <c r="C62" s="80"/>
      <c r="D62" s="80"/>
      <c r="E62" s="80"/>
      <c r="F62" s="80"/>
      <c r="G62" s="80"/>
      <c r="H62" s="80"/>
      <c r="I62" s="80"/>
      <c r="J62" s="80"/>
      <c r="K62" s="80"/>
      <c r="L62" s="80"/>
      <c r="M62" s="80"/>
      <c r="N62" s="80"/>
      <c r="O62" s="80"/>
    </row>
    <row r="63" spans="1:15" ht="12">
      <c r="A63" s="80"/>
      <c r="B63" s="80"/>
      <c r="C63" s="80"/>
      <c r="D63" s="80"/>
      <c r="E63" s="80"/>
      <c r="F63" s="80"/>
      <c r="G63" s="80"/>
      <c r="H63" s="80"/>
      <c r="I63" s="80"/>
      <c r="J63" s="80"/>
      <c r="K63" s="80"/>
      <c r="L63" s="80"/>
      <c r="M63" s="80"/>
      <c r="N63" s="80"/>
      <c r="O63" s="80"/>
    </row>
    <row r="64" spans="1:15" ht="12">
      <c r="A64" s="80"/>
      <c r="B64" s="80"/>
      <c r="C64" s="80"/>
      <c r="D64" s="80"/>
      <c r="E64" s="80"/>
      <c r="F64" s="80"/>
      <c r="G64" s="80"/>
      <c r="H64" s="80"/>
      <c r="I64" s="80"/>
      <c r="J64" s="80"/>
      <c r="K64" s="80"/>
      <c r="L64" s="80"/>
      <c r="M64" s="80"/>
      <c r="N64" s="80"/>
      <c r="O64" s="80"/>
    </row>
    <row r="65" spans="1:15" ht="12">
      <c r="A65" s="80"/>
      <c r="B65" s="80"/>
      <c r="C65" s="80"/>
      <c r="D65" s="80"/>
      <c r="E65" s="80"/>
      <c r="F65" s="80"/>
      <c r="G65" s="80"/>
      <c r="H65" s="80"/>
      <c r="I65" s="80"/>
      <c r="J65" s="80"/>
      <c r="K65" s="80"/>
      <c r="L65" s="80"/>
      <c r="M65" s="80"/>
      <c r="N65" s="80"/>
      <c r="O65" s="80"/>
    </row>
    <row r="66" spans="1:15" ht="12">
      <c r="A66" s="80"/>
      <c r="B66" s="80"/>
      <c r="C66" s="80"/>
      <c r="D66" s="80"/>
      <c r="E66" s="80"/>
      <c r="F66" s="80"/>
      <c r="G66" s="80"/>
      <c r="H66" s="80"/>
      <c r="I66" s="80"/>
      <c r="J66" s="80"/>
      <c r="K66" s="80"/>
      <c r="L66" s="80"/>
      <c r="M66" s="80"/>
      <c r="N66" s="80"/>
      <c r="O66" s="80"/>
    </row>
    <row r="67" spans="1:15" ht="12">
      <c r="A67" s="80"/>
      <c r="B67" s="80"/>
      <c r="C67" s="80"/>
      <c r="D67" s="80"/>
      <c r="E67" s="80"/>
      <c r="F67" s="80"/>
      <c r="G67" s="80"/>
      <c r="H67" s="80"/>
      <c r="I67" s="80"/>
      <c r="J67" s="80"/>
      <c r="K67" s="80"/>
      <c r="L67" s="80"/>
      <c r="M67" s="80"/>
      <c r="N67" s="80"/>
      <c r="O67" s="80"/>
    </row>
    <row r="68" spans="1:15" ht="12">
      <c r="A68" s="80"/>
      <c r="B68" s="80"/>
      <c r="C68" s="80"/>
      <c r="D68" s="80"/>
      <c r="E68" s="80"/>
      <c r="F68" s="80"/>
      <c r="G68" s="80"/>
      <c r="H68" s="80"/>
      <c r="I68" s="80"/>
      <c r="J68" s="80"/>
      <c r="K68" s="80"/>
      <c r="L68" s="80"/>
      <c r="M68" s="80"/>
      <c r="N68" s="80"/>
      <c r="O68" s="80"/>
    </row>
    <row r="69" spans="1:15" ht="12">
      <c r="A69" s="80"/>
      <c r="B69" s="80"/>
      <c r="C69" s="80"/>
      <c r="D69" s="80"/>
      <c r="E69" s="80"/>
      <c r="F69" s="80"/>
      <c r="G69" s="80"/>
      <c r="H69" s="80"/>
      <c r="I69" s="80"/>
      <c r="J69" s="80"/>
      <c r="K69" s="80"/>
      <c r="L69" s="80"/>
      <c r="M69" s="80"/>
      <c r="N69" s="80"/>
      <c r="O69" s="80"/>
    </row>
    <row r="70" spans="1:15" ht="12">
      <c r="A70" s="80"/>
      <c r="B70" s="80"/>
      <c r="C70" s="80"/>
      <c r="D70" s="80"/>
      <c r="E70" s="80"/>
      <c r="F70" s="80"/>
      <c r="G70" s="80"/>
      <c r="H70" s="80"/>
      <c r="I70" s="80"/>
      <c r="J70" s="80"/>
      <c r="K70" s="80"/>
      <c r="L70" s="80"/>
      <c r="M70" s="80"/>
      <c r="N70" s="80"/>
      <c r="O70" s="80"/>
    </row>
    <row r="71" spans="1:15" ht="12">
      <c r="A71" s="80"/>
      <c r="B71" s="80"/>
      <c r="C71" s="80"/>
      <c r="D71" s="80"/>
      <c r="E71" s="80"/>
      <c r="F71" s="80"/>
      <c r="G71" s="80"/>
      <c r="H71" s="80"/>
      <c r="I71" s="80"/>
      <c r="J71" s="80"/>
      <c r="K71" s="80"/>
      <c r="L71" s="80"/>
      <c r="M71" s="80"/>
      <c r="N71" s="80"/>
      <c r="O71" s="80"/>
    </row>
    <row r="72" spans="1:15" ht="12">
      <c r="A72" s="80"/>
      <c r="B72" s="80"/>
      <c r="C72" s="80"/>
      <c r="D72" s="80"/>
      <c r="E72" s="80"/>
      <c r="F72" s="80"/>
      <c r="G72" s="80"/>
      <c r="H72" s="80"/>
      <c r="I72" s="80"/>
      <c r="J72" s="80"/>
      <c r="K72" s="80"/>
      <c r="L72" s="80"/>
      <c r="M72" s="80"/>
      <c r="N72" s="80"/>
      <c r="O72" s="80"/>
    </row>
    <row r="73" spans="1:15" ht="12">
      <c r="A73" s="80"/>
      <c r="B73" s="80"/>
      <c r="C73" s="80"/>
      <c r="D73" s="80"/>
      <c r="E73" s="80"/>
      <c r="F73" s="80"/>
      <c r="G73" s="80"/>
      <c r="H73" s="80"/>
      <c r="I73" s="80"/>
      <c r="J73" s="80"/>
      <c r="K73" s="80"/>
      <c r="L73" s="80"/>
      <c r="M73" s="80"/>
      <c r="N73" s="80"/>
      <c r="O73" s="80"/>
    </row>
    <row r="74" spans="1:15" ht="12">
      <c r="A74" s="80"/>
      <c r="B74" s="80"/>
      <c r="C74" s="80"/>
      <c r="D74" s="80"/>
      <c r="E74" s="80"/>
      <c r="F74" s="80"/>
      <c r="G74" s="80"/>
      <c r="H74" s="80"/>
      <c r="I74" s="80"/>
      <c r="J74" s="80"/>
      <c r="K74" s="80"/>
      <c r="L74" s="80"/>
      <c r="M74" s="80"/>
      <c r="N74" s="80"/>
      <c r="O74" s="80"/>
    </row>
    <row r="75" spans="1:15" ht="12">
      <c r="A75" s="80"/>
      <c r="B75" s="80"/>
      <c r="C75" s="80"/>
      <c r="D75" s="80"/>
      <c r="E75" s="80"/>
      <c r="F75" s="80"/>
      <c r="G75" s="80"/>
      <c r="H75" s="80"/>
      <c r="I75" s="80"/>
      <c r="J75" s="80"/>
      <c r="K75" s="80"/>
      <c r="L75" s="80"/>
      <c r="M75" s="80"/>
      <c r="N75" s="80"/>
      <c r="O75" s="80"/>
    </row>
    <row r="76" spans="1:15" ht="12">
      <c r="A76" s="80"/>
      <c r="B76" s="80"/>
      <c r="C76" s="80"/>
      <c r="D76" s="80"/>
      <c r="E76" s="80"/>
      <c r="F76" s="80"/>
      <c r="G76" s="80"/>
      <c r="H76" s="80"/>
      <c r="I76" s="80"/>
      <c r="J76" s="80"/>
      <c r="K76" s="80"/>
      <c r="L76" s="80"/>
      <c r="M76" s="80"/>
      <c r="N76" s="80"/>
      <c r="O76" s="80"/>
    </row>
    <row r="77" spans="1:15" ht="12">
      <c r="A77" s="80"/>
      <c r="B77" s="80"/>
      <c r="C77" s="80"/>
      <c r="D77" s="80"/>
      <c r="E77" s="80"/>
      <c r="F77" s="80"/>
      <c r="G77" s="80"/>
      <c r="H77" s="80"/>
      <c r="I77" s="80"/>
      <c r="J77" s="80"/>
      <c r="K77" s="80"/>
      <c r="L77" s="80"/>
      <c r="M77" s="80"/>
      <c r="N77" s="80"/>
      <c r="O77" s="80"/>
    </row>
    <row r="78" spans="1:15" ht="12">
      <c r="A78" s="80"/>
      <c r="B78" s="80"/>
      <c r="C78" s="80"/>
      <c r="D78" s="80"/>
      <c r="E78" s="80"/>
      <c r="F78" s="80"/>
      <c r="G78" s="80"/>
      <c r="H78" s="80"/>
      <c r="I78" s="80"/>
      <c r="J78" s="80"/>
      <c r="K78" s="80"/>
      <c r="L78" s="80"/>
      <c r="M78" s="80"/>
      <c r="N78" s="80"/>
      <c r="O78" s="80"/>
    </row>
    <row r="79" spans="1:15" ht="12">
      <c r="A79" s="80"/>
      <c r="B79" s="80"/>
      <c r="C79" s="80"/>
      <c r="D79" s="80"/>
      <c r="E79" s="80"/>
      <c r="F79" s="80"/>
      <c r="G79" s="80"/>
      <c r="H79" s="80"/>
      <c r="I79" s="80"/>
      <c r="J79" s="80"/>
      <c r="K79" s="80"/>
      <c r="L79" s="80"/>
      <c r="M79" s="80"/>
      <c r="N79" s="80"/>
      <c r="O79" s="80"/>
    </row>
    <row r="80" spans="1:15" ht="12">
      <c r="A80" s="80"/>
      <c r="B80" s="80"/>
      <c r="C80" s="80"/>
      <c r="D80" s="80"/>
      <c r="E80" s="80"/>
      <c r="F80" s="80"/>
      <c r="G80" s="80"/>
      <c r="H80" s="80"/>
      <c r="I80" s="80"/>
      <c r="J80" s="80"/>
      <c r="K80" s="80"/>
      <c r="L80" s="80"/>
      <c r="M80" s="80"/>
      <c r="N80" s="80"/>
      <c r="O80" s="80"/>
    </row>
    <row r="81" spans="1:15" ht="12">
      <c r="A81" s="80"/>
      <c r="B81" s="80"/>
      <c r="C81" s="80"/>
      <c r="D81" s="80"/>
      <c r="E81" s="80"/>
      <c r="F81" s="80"/>
      <c r="G81" s="80"/>
      <c r="H81" s="80"/>
      <c r="I81" s="80"/>
      <c r="J81" s="80"/>
      <c r="K81" s="80"/>
      <c r="L81" s="80"/>
      <c r="M81" s="80"/>
      <c r="N81" s="80"/>
      <c r="O81" s="80"/>
    </row>
    <row r="82" spans="1:15" ht="12">
      <c r="A82" s="80"/>
      <c r="B82" s="80"/>
      <c r="C82" s="80"/>
      <c r="D82" s="80"/>
      <c r="E82" s="80"/>
      <c r="F82" s="80"/>
      <c r="G82" s="80"/>
      <c r="H82" s="80"/>
      <c r="I82" s="80"/>
      <c r="J82" s="80"/>
      <c r="K82" s="80"/>
      <c r="L82" s="80"/>
      <c r="M82" s="80"/>
      <c r="N82" s="80"/>
      <c r="O82" s="80"/>
    </row>
    <row r="83" spans="1:15" ht="12">
      <c r="A83" s="80"/>
      <c r="B83" s="80"/>
      <c r="C83" s="80"/>
      <c r="D83" s="80"/>
      <c r="E83" s="80"/>
      <c r="F83" s="80"/>
      <c r="G83" s="80"/>
      <c r="H83" s="80"/>
      <c r="I83" s="80"/>
      <c r="J83" s="80"/>
      <c r="K83" s="80"/>
      <c r="L83" s="80"/>
      <c r="M83" s="80"/>
      <c r="N83" s="80"/>
      <c r="O83" s="80"/>
    </row>
    <row r="84" spans="1:15" ht="12">
      <c r="A84" s="80"/>
      <c r="B84" s="80"/>
      <c r="C84" s="80"/>
      <c r="D84" s="80"/>
      <c r="E84" s="80"/>
      <c r="F84" s="80"/>
      <c r="G84" s="80"/>
      <c r="H84" s="80"/>
      <c r="I84" s="80"/>
      <c r="J84" s="80"/>
      <c r="K84" s="80"/>
      <c r="L84" s="80"/>
      <c r="M84" s="80"/>
      <c r="N84" s="80"/>
      <c r="O84" s="80"/>
    </row>
    <row r="85" spans="1:15" ht="12">
      <c r="A85" s="80"/>
      <c r="B85" s="80"/>
      <c r="C85" s="80"/>
      <c r="D85" s="80"/>
      <c r="E85" s="80"/>
      <c r="F85" s="80"/>
      <c r="G85" s="80"/>
      <c r="H85" s="80"/>
      <c r="I85" s="80"/>
      <c r="J85" s="80"/>
      <c r="K85" s="80"/>
      <c r="L85" s="80"/>
      <c r="M85" s="80"/>
      <c r="N85" s="80"/>
      <c r="O85" s="80"/>
    </row>
    <row r="86" spans="1:15" ht="12">
      <c r="A86" s="80"/>
      <c r="B86" s="80"/>
      <c r="C86" s="80"/>
      <c r="D86" s="80"/>
      <c r="E86" s="80"/>
      <c r="F86" s="80"/>
      <c r="G86" s="80"/>
      <c r="H86" s="80"/>
      <c r="I86" s="80"/>
      <c r="J86" s="80"/>
      <c r="K86" s="80"/>
      <c r="L86" s="80"/>
      <c r="M86" s="80"/>
      <c r="N86" s="80"/>
      <c r="O86" s="80"/>
    </row>
    <row r="87" spans="1:15" ht="12">
      <c r="A87" s="80"/>
      <c r="B87" s="80"/>
      <c r="C87" s="80"/>
      <c r="D87" s="80"/>
      <c r="E87" s="80"/>
      <c r="F87" s="80"/>
      <c r="G87" s="80"/>
      <c r="H87" s="80"/>
      <c r="I87" s="80"/>
      <c r="J87" s="80"/>
      <c r="K87" s="80"/>
      <c r="L87" s="80"/>
      <c r="M87" s="80"/>
      <c r="N87" s="80"/>
      <c r="O87" s="80"/>
    </row>
    <row r="88" spans="1:15" ht="12">
      <c r="A88" s="80"/>
      <c r="B88" s="80"/>
      <c r="C88" s="80"/>
      <c r="D88" s="80"/>
      <c r="E88" s="80"/>
      <c r="F88" s="80"/>
      <c r="G88" s="80"/>
      <c r="H88" s="80"/>
      <c r="I88" s="80"/>
      <c r="J88" s="80"/>
      <c r="K88" s="80"/>
      <c r="L88" s="80"/>
      <c r="M88" s="80"/>
      <c r="N88" s="80"/>
      <c r="O88" s="80"/>
    </row>
    <row r="89" spans="1:15" ht="12">
      <c r="A89" s="80"/>
      <c r="B89" s="80"/>
      <c r="C89" s="80"/>
      <c r="D89" s="80"/>
      <c r="E89" s="80"/>
      <c r="F89" s="80"/>
      <c r="G89" s="80"/>
      <c r="H89" s="80"/>
      <c r="I89" s="80"/>
      <c r="J89" s="80"/>
      <c r="K89" s="80"/>
      <c r="L89" s="80"/>
      <c r="M89" s="80"/>
      <c r="N89" s="80"/>
      <c r="O89" s="80"/>
    </row>
    <row r="90" spans="1:15" ht="12">
      <c r="A90" s="80"/>
      <c r="B90" s="80"/>
      <c r="C90" s="80"/>
      <c r="D90" s="80"/>
      <c r="E90" s="80"/>
      <c r="F90" s="80"/>
      <c r="G90" s="80"/>
      <c r="H90" s="80"/>
      <c r="I90" s="80"/>
      <c r="J90" s="80"/>
      <c r="K90" s="80"/>
      <c r="L90" s="80"/>
      <c r="M90" s="80"/>
      <c r="N90" s="80"/>
      <c r="O90" s="80"/>
    </row>
    <row r="91" spans="1:15" ht="12">
      <c r="A91" s="80"/>
      <c r="B91" s="80"/>
      <c r="C91" s="80"/>
      <c r="D91" s="80"/>
      <c r="E91" s="80"/>
      <c r="F91" s="80"/>
      <c r="G91" s="80"/>
      <c r="H91" s="80"/>
      <c r="I91" s="80"/>
      <c r="J91" s="80"/>
      <c r="K91" s="80"/>
      <c r="L91" s="80"/>
      <c r="M91" s="80"/>
      <c r="N91" s="80"/>
      <c r="O91" s="80"/>
    </row>
    <row r="92" spans="1:15" ht="12">
      <c r="A92" s="80"/>
      <c r="B92" s="80"/>
      <c r="C92" s="80"/>
      <c r="D92" s="80"/>
      <c r="E92" s="80"/>
      <c r="F92" s="80"/>
      <c r="G92" s="80"/>
      <c r="H92" s="80"/>
      <c r="I92" s="80"/>
      <c r="J92" s="80"/>
      <c r="K92" s="80"/>
      <c r="L92" s="80"/>
      <c r="M92" s="80"/>
      <c r="N92" s="80"/>
      <c r="O92" s="80"/>
    </row>
    <row r="93" spans="1:15" ht="12">
      <c r="A93" s="80"/>
      <c r="B93" s="80"/>
      <c r="C93" s="80"/>
      <c r="D93" s="80"/>
      <c r="E93" s="80"/>
      <c r="F93" s="80"/>
      <c r="G93" s="80"/>
      <c r="H93" s="80"/>
      <c r="I93" s="80"/>
      <c r="J93" s="80"/>
      <c r="K93" s="80"/>
      <c r="L93" s="80"/>
      <c r="M93" s="80"/>
      <c r="N93" s="80"/>
      <c r="O93" s="80"/>
    </row>
    <row r="94" spans="1:15" ht="12">
      <c r="A94" s="80"/>
      <c r="B94" s="80"/>
      <c r="C94" s="80"/>
      <c r="D94" s="80"/>
      <c r="E94" s="80"/>
      <c r="F94" s="80"/>
      <c r="G94" s="80"/>
      <c r="H94" s="80"/>
      <c r="I94" s="80"/>
      <c r="J94" s="80"/>
      <c r="K94" s="80"/>
      <c r="L94" s="80"/>
      <c r="M94" s="80"/>
      <c r="N94" s="80"/>
      <c r="O94" s="80"/>
    </row>
    <row r="95" spans="1:15" ht="12">
      <c r="A95" s="80"/>
      <c r="B95" s="80"/>
      <c r="C95" s="80"/>
      <c r="D95" s="80"/>
      <c r="E95" s="80"/>
      <c r="F95" s="80"/>
      <c r="G95" s="80"/>
      <c r="H95" s="80"/>
      <c r="I95" s="80"/>
      <c r="J95" s="80"/>
      <c r="K95" s="80"/>
      <c r="L95" s="80"/>
      <c r="M95" s="80"/>
      <c r="N95" s="80"/>
      <c r="O95" s="80"/>
    </row>
    <row r="96" spans="1:15" ht="12">
      <c r="A96" s="80"/>
      <c r="B96" s="80"/>
      <c r="C96" s="80"/>
      <c r="D96" s="80"/>
      <c r="E96" s="80"/>
      <c r="F96" s="80"/>
      <c r="G96" s="80"/>
      <c r="H96" s="80"/>
      <c r="I96" s="80"/>
      <c r="J96" s="80"/>
      <c r="K96" s="80"/>
      <c r="L96" s="80"/>
      <c r="M96" s="80"/>
      <c r="N96" s="80"/>
      <c r="O96" s="80"/>
    </row>
    <row r="97" spans="1:15" ht="12">
      <c r="A97" s="80"/>
      <c r="B97" s="80"/>
      <c r="C97" s="80"/>
      <c r="D97" s="80"/>
      <c r="E97" s="80"/>
      <c r="F97" s="80"/>
      <c r="G97" s="80"/>
      <c r="H97" s="80"/>
      <c r="I97" s="80"/>
      <c r="J97" s="80"/>
      <c r="K97" s="80"/>
      <c r="L97" s="80"/>
      <c r="M97" s="80"/>
      <c r="N97" s="80"/>
      <c r="O97" s="80"/>
    </row>
    <row r="98" spans="1:15" ht="12">
      <c r="A98" s="80"/>
      <c r="B98" s="80"/>
      <c r="C98" s="80"/>
      <c r="D98" s="80"/>
      <c r="E98" s="80"/>
      <c r="F98" s="80"/>
      <c r="G98" s="80"/>
      <c r="H98" s="80"/>
      <c r="I98" s="80"/>
      <c r="J98" s="80"/>
      <c r="K98" s="80"/>
      <c r="L98" s="80"/>
      <c r="M98" s="80"/>
      <c r="N98" s="80"/>
      <c r="O98" s="80"/>
    </row>
    <row r="99" spans="1:15" ht="12">
      <c r="A99" s="80"/>
      <c r="B99" s="80"/>
      <c r="C99" s="80"/>
      <c r="D99" s="80"/>
      <c r="E99" s="80"/>
      <c r="F99" s="80"/>
      <c r="G99" s="80"/>
      <c r="H99" s="80"/>
      <c r="I99" s="80"/>
      <c r="J99" s="80"/>
      <c r="K99" s="80"/>
      <c r="L99" s="80"/>
      <c r="M99" s="80"/>
      <c r="N99" s="80"/>
      <c r="O99" s="80"/>
    </row>
    <row r="100" spans="1:15" ht="12">
      <c r="A100" s="80"/>
      <c r="B100" s="80"/>
      <c r="C100" s="80"/>
      <c r="D100" s="80"/>
      <c r="E100" s="80"/>
      <c r="F100" s="80"/>
      <c r="G100" s="80"/>
      <c r="H100" s="80"/>
      <c r="I100" s="80"/>
      <c r="J100" s="80"/>
      <c r="K100" s="80"/>
      <c r="L100" s="80"/>
      <c r="M100" s="80"/>
      <c r="N100" s="80"/>
      <c r="O100" s="80"/>
    </row>
    <row r="101" spans="1:15" ht="12">
      <c r="A101" s="80"/>
      <c r="B101" s="80"/>
      <c r="C101" s="80"/>
      <c r="D101" s="80"/>
      <c r="E101" s="80"/>
      <c r="F101" s="80"/>
      <c r="G101" s="80"/>
      <c r="H101" s="80"/>
      <c r="I101" s="80"/>
      <c r="J101" s="80"/>
      <c r="K101" s="80"/>
      <c r="L101" s="80"/>
      <c r="M101" s="80"/>
      <c r="N101" s="80"/>
      <c r="O101" s="80"/>
    </row>
    <row r="102" spans="1:15" ht="12">
      <c r="A102" s="80"/>
      <c r="B102" s="80"/>
      <c r="C102" s="80"/>
      <c r="D102" s="80"/>
      <c r="E102" s="80"/>
      <c r="F102" s="80"/>
      <c r="G102" s="80"/>
      <c r="H102" s="80"/>
      <c r="I102" s="80"/>
      <c r="J102" s="80"/>
      <c r="K102" s="80"/>
      <c r="L102" s="80"/>
      <c r="M102" s="80"/>
      <c r="N102" s="80"/>
      <c r="O102" s="80"/>
    </row>
    <row r="103" spans="1:15" ht="12">
      <c r="A103" s="80"/>
      <c r="B103" s="80"/>
      <c r="C103" s="80"/>
      <c r="D103" s="80"/>
      <c r="E103" s="80"/>
      <c r="F103" s="80"/>
      <c r="G103" s="80"/>
      <c r="H103" s="80"/>
      <c r="I103" s="80"/>
      <c r="J103" s="80"/>
      <c r="K103" s="80"/>
      <c r="L103" s="80"/>
      <c r="M103" s="80"/>
      <c r="N103" s="80"/>
      <c r="O103" s="80"/>
    </row>
    <row r="104" spans="1:15" ht="12">
      <c r="A104" s="80"/>
      <c r="B104" s="80"/>
      <c r="C104" s="80"/>
      <c r="D104" s="80"/>
      <c r="E104" s="80"/>
      <c r="F104" s="80"/>
      <c r="G104" s="80"/>
      <c r="H104" s="80"/>
      <c r="I104" s="80"/>
      <c r="J104" s="80"/>
      <c r="K104" s="80"/>
      <c r="L104" s="80"/>
      <c r="M104" s="80"/>
      <c r="N104" s="80"/>
      <c r="O104" s="80"/>
    </row>
    <row r="105" spans="1:15" ht="12">
      <c r="A105" s="80"/>
      <c r="B105" s="80"/>
      <c r="C105" s="80"/>
      <c r="D105" s="80"/>
      <c r="E105" s="80"/>
      <c r="F105" s="80"/>
      <c r="G105" s="80"/>
      <c r="H105" s="80"/>
      <c r="I105" s="80"/>
      <c r="J105" s="80"/>
      <c r="K105" s="80"/>
      <c r="L105" s="80"/>
      <c r="M105" s="80"/>
      <c r="N105" s="80"/>
      <c r="O105" s="80"/>
    </row>
    <row r="106" spans="1:15" ht="12">
      <c r="A106" s="80"/>
      <c r="B106" s="80"/>
      <c r="C106" s="80"/>
      <c r="D106" s="80"/>
      <c r="E106" s="80"/>
      <c r="F106" s="80"/>
      <c r="G106" s="80"/>
      <c r="H106" s="80"/>
      <c r="I106" s="80"/>
      <c r="J106" s="80"/>
      <c r="K106" s="80"/>
      <c r="L106" s="80"/>
      <c r="M106" s="80"/>
      <c r="N106" s="80"/>
      <c r="O106" s="80"/>
    </row>
    <row r="107" spans="1:15" ht="12">
      <c r="A107" s="80"/>
      <c r="B107" s="80"/>
      <c r="C107" s="80"/>
      <c r="D107" s="80"/>
      <c r="E107" s="80"/>
      <c r="F107" s="80"/>
      <c r="G107" s="80"/>
      <c r="H107" s="80"/>
      <c r="I107" s="80"/>
      <c r="J107" s="80"/>
      <c r="K107" s="80"/>
      <c r="L107" s="80"/>
      <c r="M107" s="80"/>
      <c r="N107" s="80"/>
      <c r="O107" s="80"/>
    </row>
    <row r="108" spans="1:15" ht="12">
      <c r="A108" s="80"/>
      <c r="B108" s="80"/>
      <c r="C108" s="80"/>
      <c r="D108" s="80"/>
      <c r="E108" s="80"/>
      <c r="F108" s="80"/>
      <c r="G108" s="80"/>
      <c r="H108" s="80"/>
      <c r="I108" s="80"/>
      <c r="J108" s="80"/>
      <c r="K108" s="80"/>
      <c r="L108" s="80"/>
      <c r="M108" s="80"/>
      <c r="N108" s="80"/>
      <c r="O108" s="80"/>
    </row>
    <row r="109" spans="1:15" ht="12">
      <c r="A109" s="80"/>
      <c r="B109" s="80"/>
      <c r="C109" s="80"/>
      <c r="D109" s="80"/>
      <c r="E109" s="80"/>
      <c r="F109" s="80"/>
      <c r="G109" s="80"/>
      <c r="H109" s="80"/>
      <c r="I109" s="80"/>
      <c r="J109" s="80"/>
      <c r="K109" s="80"/>
      <c r="L109" s="80"/>
      <c r="M109" s="80"/>
      <c r="N109" s="80"/>
      <c r="O109" s="80"/>
    </row>
    <row r="110" spans="1:15" ht="12">
      <c r="A110" s="80"/>
      <c r="B110" s="80"/>
      <c r="C110" s="80"/>
      <c r="D110" s="80"/>
      <c r="E110" s="80"/>
      <c r="F110" s="80"/>
      <c r="G110" s="80"/>
      <c r="H110" s="80"/>
      <c r="I110" s="80"/>
      <c r="J110" s="80"/>
      <c r="K110" s="80"/>
      <c r="L110" s="80"/>
      <c r="M110" s="80"/>
      <c r="N110" s="80"/>
      <c r="O110" s="80"/>
    </row>
    <row r="111" spans="1:15" ht="12">
      <c r="A111" s="80"/>
      <c r="B111" s="80"/>
      <c r="C111" s="80"/>
      <c r="D111" s="80"/>
      <c r="E111" s="80"/>
      <c r="F111" s="80"/>
      <c r="G111" s="80"/>
      <c r="H111" s="80"/>
      <c r="I111" s="80"/>
      <c r="J111" s="80"/>
      <c r="K111" s="80"/>
      <c r="L111" s="80"/>
      <c r="M111" s="80"/>
      <c r="N111" s="80"/>
      <c r="O111" s="80"/>
    </row>
    <row r="112" spans="1:15" ht="12">
      <c r="A112" s="80"/>
      <c r="B112" s="80"/>
      <c r="C112" s="80"/>
      <c r="D112" s="80"/>
      <c r="E112" s="80"/>
      <c r="F112" s="80"/>
      <c r="G112" s="80"/>
      <c r="H112" s="80"/>
      <c r="I112" s="80"/>
      <c r="J112" s="80"/>
      <c r="K112" s="80"/>
      <c r="L112" s="80"/>
      <c r="M112" s="80"/>
      <c r="N112" s="80"/>
      <c r="O112" s="80"/>
    </row>
    <row r="113" spans="1:15" ht="12">
      <c r="A113" s="80"/>
      <c r="B113" s="80"/>
      <c r="C113" s="80"/>
      <c r="D113" s="80"/>
      <c r="E113" s="80"/>
      <c r="F113" s="80"/>
      <c r="G113" s="80"/>
      <c r="H113" s="80"/>
      <c r="I113" s="80"/>
      <c r="J113" s="80"/>
      <c r="K113" s="80"/>
      <c r="L113" s="80"/>
      <c r="M113" s="80"/>
      <c r="N113" s="80"/>
      <c r="O113" s="80"/>
    </row>
    <row r="114" spans="1:15" ht="12">
      <c r="A114" s="80"/>
      <c r="B114" s="80"/>
      <c r="C114" s="80"/>
      <c r="D114" s="80"/>
      <c r="E114" s="80"/>
      <c r="F114" s="80"/>
      <c r="G114" s="80"/>
      <c r="H114" s="80"/>
      <c r="I114" s="80"/>
      <c r="J114" s="80"/>
      <c r="K114" s="80"/>
      <c r="L114" s="80"/>
      <c r="M114" s="80"/>
      <c r="N114" s="80"/>
      <c r="O114" s="80"/>
    </row>
    <row r="115" spans="1:15" ht="12">
      <c r="A115" s="80"/>
      <c r="B115" s="80"/>
      <c r="C115" s="80"/>
      <c r="D115" s="80"/>
      <c r="E115" s="80"/>
      <c r="F115" s="80"/>
      <c r="G115" s="80"/>
      <c r="H115" s="80"/>
      <c r="I115" s="80"/>
      <c r="J115" s="80"/>
      <c r="K115" s="80"/>
      <c r="L115" s="80"/>
      <c r="M115" s="80"/>
      <c r="N115" s="80"/>
      <c r="O115" s="80"/>
    </row>
    <row r="116" spans="1:15" ht="12">
      <c r="A116" s="80"/>
      <c r="B116" s="80"/>
      <c r="C116" s="80"/>
      <c r="D116" s="80"/>
      <c r="E116" s="80"/>
      <c r="F116" s="80"/>
      <c r="G116" s="80"/>
      <c r="H116" s="80"/>
      <c r="I116" s="80"/>
      <c r="J116" s="80"/>
      <c r="K116" s="80"/>
      <c r="L116" s="80"/>
      <c r="M116" s="80"/>
      <c r="N116" s="80"/>
      <c r="O116" s="80"/>
    </row>
    <row r="117" spans="1:15" ht="12">
      <c r="A117" s="80"/>
      <c r="B117" s="80"/>
      <c r="C117" s="80"/>
      <c r="D117" s="80"/>
      <c r="E117" s="80"/>
      <c r="F117" s="80"/>
      <c r="G117" s="80"/>
      <c r="H117" s="80"/>
      <c r="I117" s="80"/>
      <c r="J117" s="80"/>
      <c r="K117" s="80"/>
      <c r="L117" s="80"/>
      <c r="M117" s="80"/>
      <c r="N117" s="80"/>
      <c r="O117" s="80"/>
    </row>
    <row r="118" spans="1:15" ht="12">
      <c r="A118" s="80"/>
      <c r="B118" s="80"/>
      <c r="C118" s="80"/>
      <c r="D118" s="80"/>
      <c r="E118" s="80"/>
      <c r="F118" s="80"/>
      <c r="G118" s="80"/>
      <c r="H118" s="80"/>
      <c r="I118" s="80"/>
      <c r="J118" s="80"/>
      <c r="K118" s="80"/>
      <c r="L118" s="80"/>
      <c r="M118" s="80"/>
      <c r="N118" s="80"/>
      <c r="O118" s="80"/>
    </row>
    <row r="119" spans="1:15" ht="12">
      <c r="A119" s="80"/>
      <c r="B119" s="80"/>
      <c r="C119" s="80"/>
      <c r="D119" s="80"/>
      <c r="E119" s="80"/>
      <c r="F119" s="80"/>
      <c r="G119" s="80"/>
      <c r="H119" s="80"/>
      <c r="I119" s="80"/>
      <c r="J119" s="80"/>
      <c r="K119" s="80"/>
      <c r="L119" s="80"/>
      <c r="M119" s="80"/>
      <c r="N119" s="80"/>
      <c r="O119" s="80"/>
    </row>
    <row r="120" spans="1:15" ht="12">
      <c r="A120" s="80"/>
      <c r="B120" s="80"/>
      <c r="C120" s="80"/>
      <c r="D120" s="80"/>
      <c r="E120" s="80"/>
      <c r="F120" s="80"/>
      <c r="G120" s="80"/>
      <c r="H120" s="80"/>
      <c r="I120" s="80"/>
      <c r="J120" s="80"/>
      <c r="K120" s="80"/>
      <c r="L120" s="80"/>
      <c r="M120" s="80"/>
      <c r="N120" s="80"/>
      <c r="O120" s="80"/>
    </row>
    <row r="121" spans="1:15" ht="12">
      <c r="A121" s="80"/>
      <c r="B121" s="80"/>
      <c r="C121" s="80"/>
      <c r="D121" s="80"/>
      <c r="E121" s="80"/>
      <c r="F121" s="80"/>
      <c r="G121" s="80"/>
      <c r="H121" s="80"/>
      <c r="I121" s="80"/>
      <c r="J121" s="80"/>
      <c r="K121" s="80"/>
      <c r="L121" s="80"/>
      <c r="M121" s="80"/>
      <c r="N121" s="80"/>
      <c r="O121" s="80"/>
    </row>
    <row r="122" spans="1:15" ht="12">
      <c r="A122" s="80"/>
      <c r="B122" s="80"/>
      <c r="C122" s="80"/>
      <c r="D122" s="80"/>
      <c r="E122" s="80"/>
      <c r="F122" s="80"/>
      <c r="G122" s="80"/>
      <c r="H122" s="80"/>
      <c r="I122" s="80"/>
      <c r="J122" s="80"/>
      <c r="K122" s="80"/>
      <c r="L122" s="80"/>
      <c r="M122" s="80"/>
      <c r="N122" s="80"/>
      <c r="O122" s="80"/>
    </row>
    <row r="123" spans="1:15" ht="12">
      <c r="A123" s="80"/>
      <c r="B123" s="80"/>
      <c r="C123" s="80"/>
      <c r="D123" s="80"/>
      <c r="E123" s="80"/>
      <c r="F123" s="80"/>
      <c r="G123" s="80"/>
      <c r="H123" s="80"/>
      <c r="I123" s="80"/>
      <c r="J123" s="80"/>
      <c r="K123" s="80"/>
      <c r="L123" s="80"/>
      <c r="M123" s="80"/>
      <c r="N123" s="80"/>
      <c r="O123" s="80"/>
    </row>
    <row r="124" spans="1:15" ht="12">
      <c r="A124" s="80"/>
      <c r="B124" s="80"/>
      <c r="C124" s="80"/>
      <c r="D124" s="80"/>
      <c r="E124" s="80"/>
      <c r="F124" s="80"/>
      <c r="G124" s="80"/>
      <c r="H124" s="80"/>
      <c r="I124" s="80"/>
      <c r="J124" s="80"/>
      <c r="K124" s="80"/>
      <c r="L124" s="80"/>
      <c r="M124" s="80"/>
      <c r="N124" s="80"/>
      <c r="O124" s="80"/>
    </row>
    <row r="125" spans="1:15" ht="12">
      <c r="A125" s="80"/>
      <c r="B125" s="80"/>
      <c r="C125" s="80"/>
      <c r="D125" s="80"/>
      <c r="E125" s="80"/>
      <c r="F125" s="80"/>
      <c r="G125" s="80"/>
      <c r="H125" s="80"/>
      <c r="I125" s="80"/>
      <c r="J125" s="80"/>
      <c r="K125" s="80"/>
      <c r="L125" s="80"/>
      <c r="M125" s="80"/>
      <c r="N125" s="80"/>
      <c r="O125" s="80"/>
    </row>
    <row r="126" spans="1:15" ht="12">
      <c r="A126" s="80"/>
      <c r="B126" s="80"/>
      <c r="C126" s="80"/>
      <c r="D126" s="80"/>
      <c r="E126" s="80"/>
      <c r="F126" s="80"/>
      <c r="G126" s="80"/>
      <c r="H126" s="80"/>
      <c r="I126" s="80"/>
      <c r="J126" s="80"/>
      <c r="K126" s="80"/>
      <c r="L126" s="80"/>
      <c r="M126" s="80"/>
      <c r="N126" s="80"/>
      <c r="O126" s="80"/>
    </row>
    <row r="127" spans="1:15" ht="12">
      <c r="A127" s="80"/>
      <c r="B127" s="80"/>
      <c r="C127" s="80"/>
      <c r="D127" s="80"/>
      <c r="E127" s="80"/>
      <c r="F127" s="80"/>
      <c r="G127" s="80"/>
      <c r="H127" s="80"/>
      <c r="I127" s="80"/>
      <c r="J127" s="80"/>
      <c r="K127" s="80"/>
      <c r="L127" s="80"/>
      <c r="M127" s="80"/>
      <c r="N127" s="80"/>
      <c r="O127" s="80"/>
    </row>
    <row r="128" spans="1:15" ht="12">
      <c r="A128" s="80"/>
      <c r="B128" s="80"/>
      <c r="C128" s="80"/>
      <c r="D128" s="80"/>
      <c r="E128" s="80"/>
      <c r="F128" s="80"/>
      <c r="G128" s="80"/>
      <c r="H128" s="80"/>
      <c r="I128" s="80"/>
      <c r="J128" s="80"/>
      <c r="K128" s="80"/>
      <c r="L128" s="80"/>
      <c r="M128" s="80"/>
      <c r="N128" s="80"/>
      <c r="O128" s="80"/>
    </row>
    <row r="129" spans="1:15" ht="12">
      <c r="A129" s="80"/>
      <c r="B129" s="80"/>
      <c r="C129" s="80"/>
      <c r="D129" s="80"/>
      <c r="E129" s="80"/>
      <c r="F129" s="80"/>
      <c r="G129" s="80"/>
      <c r="H129" s="80"/>
      <c r="I129" s="80"/>
      <c r="J129" s="80"/>
      <c r="K129" s="80"/>
      <c r="L129" s="80"/>
      <c r="M129" s="80"/>
      <c r="N129" s="80"/>
      <c r="O129" s="80"/>
    </row>
    <row r="130" spans="1:15" ht="12">
      <c r="A130" s="80"/>
      <c r="B130" s="80"/>
      <c r="C130" s="80"/>
      <c r="D130" s="80"/>
      <c r="E130" s="80"/>
      <c r="F130" s="80"/>
      <c r="G130" s="80"/>
      <c r="H130" s="80"/>
      <c r="I130" s="80"/>
      <c r="J130" s="80"/>
      <c r="K130" s="80"/>
      <c r="L130" s="80"/>
      <c r="M130" s="80"/>
      <c r="N130" s="80"/>
      <c r="O130" s="80"/>
    </row>
    <row r="131" spans="1:15" ht="12">
      <c r="A131" s="80"/>
      <c r="B131" s="80"/>
      <c r="C131" s="80"/>
      <c r="D131" s="80"/>
      <c r="E131" s="80"/>
      <c r="F131" s="80"/>
      <c r="G131" s="80"/>
      <c r="H131" s="80"/>
      <c r="I131" s="80"/>
      <c r="J131" s="80"/>
      <c r="K131" s="80"/>
      <c r="L131" s="80"/>
      <c r="M131" s="80"/>
      <c r="N131" s="80"/>
      <c r="O131" s="80"/>
    </row>
    <row r="132" spans="1:15" ht="12">
      <c r="A132" s="80"/>
      <c r="B132" s="80"/>
      <c r="C132" s="80"/>
      <c r="D132" s="80"/>
      <c r="E132" s="80"/>
      <c r="F132" s="80"/>
      <c r="G132" s="80"/>
      <c r="H132" s="80"/>
      <c r="I132" s="80"/>
      <c r="J132" s="80"/>
      <c r="K132" s="80"/>
      <c r="L132" s="80"/>
      <c r="M132" s="80"/>
      <c r="N132" s="80"/>
      <c r="O132" s="80"/>
    </row>
    <row r="133" spans="1:15" ht="12">
      <c r="A133" s="80"/>
      <c r="B133" s="80"/>
      <c r="C133" s="80"/>
      <c r="D133" s="80"/>
      <c r="E133" s="80"/>
      <c r="F133" s="80"/>
      <c r="G133" s="80"/>
      <c r="H133" s="80"/>
      <c r="I133" s="80"/>
      <c r="J133" s="80"/>
      <c r="K133" s="80"/>
      <c r="L133" s="80"/>
      <c r="M133" s="80"/>
      <c r="N133" s="80"/>
      <c r="O133" s="80"/>
    </row>
    <row r="134" spans="1:15" ht="12">
      <c r="A134" s="80"/>
      <c r="B134" s="80"/>
      <c r="C134" s="80"/>
      <c r="D134" s="80"/>
      <c r="E134" s="80"/>
      <c r="F134" s="80"/>
      <c r="G134" s="80"/>
      <c r="H134" s="80"/>
      <c r="I134" s="80"/>
      <c r="J134" s="80"/>
      <c r="K134" s="80"/>
      <c r="L134" s="80"/>
      <c r="M134" s="80"/>
      <c r="N134" s="80"/>
      <c r="O134" s="80"/>
    </row>
    <row r="135" spans="1:15" ht="12">
      <c r="A135" s="80"/>
      <c r="B135" s="80"/>
      <c r="C135" s="80"/>
      <c r="D135" s="80"/>
      <c r="E135" s="80"/>
      <c r="F135" s="80"/>
      <c r="G135" s="80"/>
      <c r="H135" s="80"/>
      <c r="I135" s="80"/>
      <c r="J135" s="80"/>
      <c r="K135" s="80"/>
      <c r="L135" s="80"/>
      <c r="M135" s="80"/>
      <c r="N135" s="80"/>
      <c r="O135" s="80"/>
    </row>
    <row r="136" spans="1:15" ht="12">
      <c r="A136" s="80"/>
      <c r="B136" s="80"/>
      <c r="C136" s="80"/>
      <c r="D136" s="80"/>
      <c r="E136" s="80"/>
      <c r="F136" s="80"/>
      <c r="G136" s="80"/>
      <c r="H136" s="80"/>
      <c r="I136" s="80"/>
      <c r="J136" s="80"/>
      <c r="K136" s="80"/>
      <c r="L136" s="80"/>
      <c r="M136" s="80"/>
      <c r="N136" s="80"/>
      <c r="O136" s="80"/>
    </row>
    <row r="137" spans="1:15" ht="12">
      <c r="A137" s="80"/>
      <c r="B137" s="80"/>
      <c r="C137" s="80"/>
      <c r="D137" s="80"/>
      <c r="E137" s="80"/>
      <c r="F137" s="80"/>
      <c r="G137" s="80"/>
      <c r="H137" s="80"/>
      <c r="I137" s="80"/>
      <c r="J137" s="80"/>
      <c r="K137" s="80"/>
      <c r="L137" s="80"/>
      <c r="M137" s="80"/>
      <c r="N137" s="80"/>
      <c r="O137" s="80"/>
    </row>
    <row r="138" spans="1:15" ht="12">
      <c r="A138" s="80"/>
      <c r="B138" s="80"/>
      <c r="C138" s="80"/>
      <c r="D138" s="80"/>
      <c r="E138" s="80"/>
      <c r="F138" s="80"/>
      <c r="G138" s="80"/>
      <c r="H138" s="80"/>
      <c r="I138" s="80"/>
      <c r="J138" s="80"/>
      <c r="K138" s="80"/>
      <c r="L138" s="80"/>
      <c r="M138" s="80"/>
      <c r="N138" s="80"/>
      <c r="O138" s="80"/>
    </row>
    <row r="139" spans="1:15" ht="12">
      <c r="A139" s="80"/>
      <c r="B139" s="80"/>
      <c r="C139" s="80"/>
      <c r="D139" s="80"/>
      <c r="E139" s="80"/>
      <c r="F139" s="80"/>
      <c r="G139" s="80"/>
      <c r="H139" s="80"/>
      <c r="I139" s="80"/>
      <c r="J139" s="80"/>
      <c r="K139" s="80"/>
      <c r="L139" s="80"/>
      <c r="M139" s="80"/>
      <c r="N139" s="80"/>
      <c r="O139" s="80"/>
    </row>
    <row r="140" spans="1:15" ht="12">
      <c r="A140" s="80"/>
      <c r="B140" s="80"/>
      <c r="C140" s="80"/>
      <c r="D140" s="80"/>
      <c r="E140" s="80"/>
      <c r="F140" s="80"/>
      <c r="G140" s="80"/>
      <c r="H140" s="80"/>
      <c r="I140" s="80"/>
      <c r="J140" s="80"/>
      <c r="K140" s="80"/>
      <c r="L140" s="80"/>
      <c r="M140" s="80"/>
      <c r="N140" s="80"/>
      <c r="O140" s="80"/>
    </row>
    <row r="141" spans="1:15" ht="12">
      <c r="A141" s="80"/>
      <c r="B141" s="80"/>
      <c r="C141" s="80"/>
      <c r="D141" s="80"/>
      <c r="E141" s="80"/>
      <c r="F141" s="80"/>
      <c r="G141" s="80"/>
      <c r="H141" s="80"/>
      <c r="I141" s="80"/>
      <c r="J141" s="80"/>
      <c r="K141" s="80"/>
      <c r="L141" s="80"/>
      <c r="M141" s="80"/>
      <c r="N141" s="80"/>
      <c r="O141" s="80"/>
    </row>
    <row r="142" spans="1:15" ht="12">
      <c r="A142" s="80"/>
      <c r="B142" s="80"/>
      <c r="C142" s="80"/>
      <c r="D142" s="80"/>
      <c r="E142" s="80"/>
      <c r="F142" s="80"/>
      <c r="G142" s="80"/>
      <c r="H142" s="80"/>
      <c r="I142" s="80"/>
      <c r="J142" s="80"/>
      <c r="K142" s="80"/>
      <c r="L142" s="80"/>
      <c r="M142" s="80"/>
      <c r="N142" s="80"/>
      <c r="O142" s="80"/>
    </row>
    <row r="143" spans="1:15" ht="12">
      <c r="A143" s="80"/>
      <c r="B143" s="80"/>
      <c r="C143" s="80"/>
      <c r="D143" s="80"/>
      <c r="E143" s="80"/>
      <c r="F143" s="80"/>
      <c r="G143" s="80"/>
      <c r="H143" s="80"/>
      <c r="I143" s="80"/>
      <c r="J143" s="80"/>
      <c r="K143" s="80"/>
      <c r="L143" s="80"/>
      <c r="M143" s="80"/>
      <c r="N143" s="80"/>
      <c r="O143" s="80"/>
    </row>
    <row r="144" spans="1:15" ht="12">
      <c r="A144" s="80"/>
      <c r="B144" s="80"/>
      <c r="C144" s="80"/>
      <c r="D144" s="80"/>
      <c r="E144" s="80"/>
      <c r="F144" s="80"/>
      <c r="G144" s="80"/>
      <c r="H144" s="80"/>
      <c r="I144" s="80"/>
      <c r="J144" s="80"/>
      <c r="K144" s="80"/>
      <c r="L144" s="80"/>
      <c r="M144" s="80"/>
      <c r="N144" s="80"/>
      <c r="O144" s="80"/>
    </row>
    <row r="145" spans="1:15" ht="12">
      <c r="A145" s="80"/>
      <c r="B145" s="80"/>
      <c r="C145" s="80"/>
      <c r="D145" s="80"/>
      <c r="E145" s="80"/>
      <c r="F145" s="80"/>
      <c r="G145" s="80"/>
      <c r="H145" s="80"/>
      <c r="I145" s="80"/>
      <c r="J145" s="80"/>
      <c r="K145" s="80"/>
      <c r="L145" s="80"/>
      <c r="M145" s="80"/>
      <c r="N145" s="80"/>
      <c r="O145" s="80"/>
    </row>
    <row r="146" spans="1:15" ht="12">
      <c r="A146" s="80"/>
      <c r="B146" s="80"/>
      <c r="C146" s="80"/>
      <c r="D146" s="80"/>
      <c r="E146" s="80"/>
      <c r="F146" s="80"/>
      <c r="G146" s="80"/>
      <c r="H146" s="80"/>
      <c r="I146" s="80"/>
      <c r="J146" s="80"/>
      <c r="K146" s="80"/>
      <c r="L146" s="80"/>
      <c r="M146" s="80"/>
      <c r="N146" s="80"/>
      <c r="O146" s="80"/>
    </row>
    <row r="147" spans="1:15" ht="12">
      <c r="A147" s="80"/>
      <c r="B147" s="80"/>
      <c r="C147" s="80"/>
      <c r="D147" s="80"/>
      <c r="E147" s="80"/>
      <c r="F147" s="80"/>
      <c r="G147" s="80"/>
      <c r="H147" s="80"/>
      <c r="I147" s="80"/>
      <c r="J147" s="80"/>
      <c r="K147" s="80"/>
      <c r="L147" s="80"/>
      <c r="M147" s="80"/>
      <c r="N147" s="80"/>
      <c r="O147" s="80"/>
    </row>
    <row r="148" spans="1:15" ht="12">
      <c r="A148" s="80"/>
      <c r="B148" s="80"/>
      <c r="C148" s="80"/>
      <c r="D148" s="80"/>
      <c r="E148" s="80"/>
      <c r="F148" s="80"/>
      <c r="G148" s="80"/>
      <c r="H148" s="80"/>
      <c r="I148" s="80"/>
      <c r="J148" s="80"/>
      <c r="K148" s="80"/>
      <c r="L148" s="80"/>
      <c r="M148" s="80"/>
      <c r="N148" s="80"/>
      <c r="O148" s="80"/>
    </row>
    <row r="149" spans="1:15" ht="12">
      <c r="A149" s="80"/>
      <c r="B149" s="80"/>
      <c r="C149" s="80"/>
      <c r="D149" s="80"/>
      <c r="E149" s="80"/>
      <c r="F149" s="80"/>
      <c r="G149" s="80"/>
      <c r="H149" s="80"/>
      <c r="I149" s="80"/>
      <c r="J149" s="80"/>
      <c r="K149" s="80"/>
      <c r="L149" s="80"/>
      <c r="M149" s="80"/>
      <c r="N149" s="80"/>
      <c r="O149" s="80"/>
    </row>
    <row r="150" spans="1:15" ht="12">
      <c r="A150" s="80"/>
      <c r="B150" s="80"/>
      <c r="C150" s="80"/>
      <c r="D150" s="80"/>
      <c r="E150" s="80"/>
      <c r="F150" s="80"/>
      <c r="G150" s="80"/>
      <c r="H150" s="80"/>
      <c r="I150" s="80"/>
      <c r="J150" s="80"/>
      <c r="K150" s="80"/>
      <c r="L150" s="80"/>
      <c r="M150" s="80"/>
      <c r="N150" s="80"/>
      <c r="O150" s="80"/>
    </row>
    <row r="151" spans="1:15" ht="12">
      <c r="A151" s="80"/>
      <c r="B151" s="80"/>
      <c r="C151" s="80"/>
      <c r="D151" s="80"/>
      <c r="E151" s="80"/>
      <c r="F151" s="80"/>
      <c r="G151" s="80"/>
      <c r="H151" s="80"/>
      <c r="I151" s="80"/>
      <c r="J151" s="80"/>
      <c r="K151" s="80"/>
      <c r="L151" s="80"/>
      <c r="M151" s="80"/>
      <c r="N151" s="80"/>
      <c r="O151" s="80"/>
    </row>
    <row r="152" spans="1:15" ht="12">
      <c r="A152" s="80"/>
      <c r="B152" s="80"/>
      <c r="C152" s="80"/>
      <c r="D152" s="80"/>
      <c r="E152" s="80"/>
      <c r="F152" s="80"/>
      <c r="G152" s="80"/>
      <c r="H152" s="80"/>
      <c r="I152" s="80"/>
      <c r="J152" s="80"/>
      <c r="K152" s="80"/>
      <c r="L152" s="80"/>
      <c r="M152" s="80"/>
      <c r="N152" s="80"/>
      <c r="O152" s="80"/>
    </row>
    <row r="153" spans="1:15" ht="12">
      <c r="A153" s="80"/>
      <c r="B153" s="80"/>
      <c r="C153" s="80"/>
      <c r="D153" s="80"/>
      <c r="E153" s="80"/>
      <c r="F153" s="80"/>
      <c r="G153" s="80"/>
      <c r="H153" s="80"/>
      <c r="I153" s="80"/>
      <c r="J153" s="80"/>
      <c r="K153" s="80"/>
      <c r="L153" s="80"/>
      <c r="M153" s="80"/>
      <c r="N153" s="80"/>
      <c r="O153" s="80"/>
    </row>
    <row r="154" spans="1:15" ht="12">
      <c r="A154" s="80"/>
      <c r="B154" s="80"/>
      <c r="C154" s="80"/>
      <c r="D154" s="80"/>
      <c r="E154" s="80"/>
      <c r="F154" s="80"/>
      <c r="G154" s="80"/>
      <c r="H154" s="80"/>
      <c r="I154" s="80"/>
      <c r="J154" s="80"/>
      <c r="K154" s="80"/>
      <c r="L154" s="80"/>
      <c r="M154" s="80"/>
      <c r="N154" s="80"/>
      <c r="O154" s="80"/>
    </row>
    <row r="155" spans="1:15" ht="12">
      <c r="A155" s="80"/>
      <c r="B155" s="80"/>
      <c r="C155" s="80"/>
      <c r="D155" s="80"/>
      <c r="E155" s="80"/>
      <c r="F155" s="80"/>
      <c r="G155" s="80"/>
      <c r="H155" s="80"/>
      <c r="I155" s="80"/>
      <c r="J155" s="80"/>
      <c r="K155" s="80"/>
      <c r="L155" s="80"/>
      <c r="M155" s="80"/>
      <c r="N155" s="80"/>
      <c r="O155" s="80"/>
    </row>
    <row r="156" spans="1:15" ht="12">
      <c r="A156" s="80"/>
      <c r="B156" s="80"/>
      <c r="C156" s="80"/>
      <c r="D156" s="80"/>
      <c r="E156" s="80"/>
      <c r="F156" s="80"/>
      <c r="G156" s="80"/>
      <c r="H156" s="80"/>
      <c r="I156" s="80"/>
      <c r="J156" s="80"/>
      <c r="K156" s="80"/>
      <c r="L156" s="80"/>
      <c r="M156" s="80"/>
      <c r="N156" s="80"/>
      <c r="O156" s="80"/>
    </row>
    <row r="157" spans="1:15" ht="12">
      <c r="A157" s="80"/>
      <c r="B157" s="80"/>
      <c r="C157" s="80"/>
      <c r="D157" s="80"/>
      <c r="E157" s="80"/>
      <c r="F157" s="80"/>
      <c r="G157" s="80"/>
      <c r="H157" s="80"/>
      <c r="I157" s="80"/>
      <c r="J157" s="80"/>
      <c r="K157" s="80"/>
      <c r="L157" s="80"/>
      <c r="M157" s="80"/>
      <c r="N157" s="80"/>
      <c r="O157" s="80"/>
    </row>
    <row r="158" spans="1:15" ht="12">
      <c r="A158" s="80"/>
      <c r="B158" s="80"/>
      <c r="C158" s="80"/>
      <c r="D158" s="80"/>
      <c r="E158" s="80"/>
      <c r="F158" s="80"/>
      <c r="G158" s="80"/>
      <c r="H158" s="80"/>
      <c r="I158" s="80"/>
      <c r="J158" s="80"/>
      <c r="K158" s="80"/>
      <c r="L158" s="80"/>
      <c r="M158" s="80"/>
      <c r="N158" s="80"/>
      <c r="O158" s="80"/>
    </row>
    <row r="159" spans="1:15" ht="12">
      <c r="A159" s="80"/>
      <c r="B159" s="80"/>
      <c r="C159" s="80"/>
      <c r="D159" s="80"/>
      <c r="E159" s="80"/>
      <c r="F159" s="80"/>
      <c r="G159" s="80"/>
      <c r="H159" s="80"/>
      <c r="I159" s="80"/>
      <c r="J159" s="80"/>
      <c r="K159" s="80"/>
      <c r="L159" s="80"/>
      <c r="M159" s="80"/>
      <c r="N159" s="80"/>
      <c r="O159" s="80"/>
    </row>
    <row r="160" spans="1:15" ht="12">
      <c r="A160" s="80"/>
      <c r="B160" s="80"/>
      <c r="C160" s="80"/>
      <c r="D160" s="80"/>
      <c r="E160" s="80"/>
      <c r="F160" s="80"/>
      <c r="G160" s="80"/>
      <c r="H160" s="80"/>
      <c r="I160" s="80"/>
      <c r="J160" s="80"/>
      <c r="K160" s="80"/>
      <c r="L160" s="80"/>
      <c r="M160" s="80"/>
      <c r="N160" s="80"/>
      <c r="O160" s="80"/>
    </row>
    <row r="161" spans="1:15" ht="12">
      <c r="A161" s="80"/>
      <c r="B161" s="80"/>
      <c r="C161" s="80"/>
      <c r="D161" s="80"/>
      <c r="E161" s="80"/>
      <c r="F161" s="80"/>
      <c r="G161" s="80"/>
      <c r="H161" s="80"/>
      <c r="I161" s="80"/>
      <c r="J161" s="80"/>
      <c r="K161" s="80"/>
      <c r="L161" s="80"/>
      <c r="M161" s="80"/>
      <c r="N161" s="80"/>
      <c r="O161" s="80"/>
    </row>
    <row r="162" spans="1:15" ht="12">
      <c r="A162" s="80"/>
      <c r="B162" s="80"/>
      <c r="C162" s="80"/>
      <c r="D162" s="80"/>
      <c r="E162" s="80"/>
      <c r="F162" s="80"/>
      <c r="G162" s="80"/>
      <c r="H162" s="80"/>
      <c r="I162" s="80"/>
      <c r="J162" s="80"/>
      <c r="K162" s="80"/>
      <c r="L162" s="80"/>
      <c r="M162" s="80"/>
      <c r="N162" s="80"/>
      <c r="O162" s="80"/>
    </row>
    <row r="163" spans="1:15" ht="12">
      <c r="A163" s="80"/>
      <c r="B163" s="80"/>
      <c r="C163" s="80"/>
      <c r="D163" s="80"/>
      <c r="E163" s="80"/>
      <c r="F163" s="80"/>
      <c r="G163" s="80"/>
      <c r="H163" s="80"/>
      <c r="I163" s="80"/>
      <c r="J163" s="80"/>
      <c r="K163" s="80"/>
      <c r="L163" s="80"/>
      <c r="M163" s="80"/>
      <c r="N163" s="80"/>
      <c r="O163" s="80"/>
    </row>
    <row r="164" spans="1:15" ht="12">
      <c r="A164" s="80"/>
      <c r="B164" s="80"/>
      <c r="C164" s="80"/>
      <c r="D164" s="80"/>
      <c r="E164" s="80"/>
      <c r="F164" s="80"/>
      <c r="G164" s="80"/>
      <c r="H164" s="80"/>
      <c r="I164" s="80"/>
      <c r="J164" s="80"/>
      <c r="K164" s="80"/>
      <c r="L164" s="80"/>
      <c r="M164" s="80"/>
      <c r="N164" s="80"/>
      <c r="O164" s="80"/>
    </row>
    <row r="165" spans="1:15" ht="12">
      <c r="A165" s="80"/>
      <c r="B165" s="80"/>
      <c r="C165" s="80"/>
      <c r="D165" s="80"/>
      <c r="E165" s="80"/>
      <c r="F165" s="80"/>
      <c r="G165" s="80"/>
      <c r="H165" s="80"/>
      <c r="I165" s="80"/>
      <c r="J165" s="80"/>
      <c r="K165" s="80"/>
      <c r="L165" s="80"/>
      <c r="M165" s="80"/>
      <c r="N165" s="80"/>
      <c r="O165" s="80"/>
    </row>
    <row r="166" spans="1:15" ht="12">
      <c r="A166" s="80"/>
      <c r="B166" s="80"/>
      <c r="C166" s="80"/>
      <c r="D166" s="80"/>
      <c r="E166" s="80"/>
      <c r="F166" s="80"/>
      <c r="G166" s="80"/>
      <c r="H166" s="80"/>
      <c r="I166" s="80"/>
      <c r="J166" s="80"/>
      <c r="K166" s="80"/>
      <c r="L166" s="80"/>
      <c r="M166" s="80"/>
      <c r="N166" s="80"/>
      <c r="O166" s="80"/>
    </row>
    <row r="167" spans="1:15" ht="12">
      <c r="A167" s="80"/>
      <c r="B167" s="80"/>
      <c r="C167" s="80"/>
      <c r="D167" s="80"/>
      <c r="E167" s="80"/>
      <c r="F167" s="80"/>
      <c r="G167" s="80"/>
      <c r="H167" s="80"/>
      <c r="I167" s="80"/>
      <c r="J167" s="80"/>
      <c r="K167" s="80"/>
      <c r="L167" s="80"/>
      <c r="M167" s="80"/>
      <c r="N167" s="80"/>
      <c r="O167" s="80"/>
    </row>
    <row r="168" spans="1:15" ht="12">
      <c r="A168" s="80"/>
      <c r="B168" s="80"/>
      <c r="C168" s="80"/>
      <c r="D168" s="80"/>
      <c r="E168" s="80"/>
      <c r="F168" s="80"/>
      <c r="G168" s="80"/>
      <c r="H168" s="80"/>
      <c r="I168" s="80"/>
      <c r="J168" s="80"/>
      <c r="K168" s="80"/>
      <c r="L168" s="80"/>
      <c r="M168" s="80"/>
      <c r="N168" s="80"/>
      <c r="O168" s="80"/>
    </row>
    <row r="169" spans="1:15" ht="12">
      <c r="A169" s="80"/>
      <c r="B169" s="80"/>
      <c r="C169" s="80"/>
      <c r="D169" s="80"/>
      <c r="E169" s="80"/>
      <c r="F169" s="80"/>
      <c r="G169" s="80"/>
      <c r="H169" s="80"/>
      <c r="I169" s="80"/>
      <c r="J169" s="80"/>
      <c r="K169" s="80"/>
      <c r="L169" s="80"/>
      <c r="M169" s="80"/>
      <c r="N169" s="80"/>
      <c r="O169" s="80"/>
    </row>
    <row r="170" spans="1:15" ht="12">
      <c r="A170" s="80"/>
      <c r="B170" s="80"/>
      <c r="C170" s="80"/>
      <c r="D170" s="80"/>
      <c r="E170" s="80"/>
      <c r="F170" s="80"/>
      <c r="G170" s="80"/>
      <c r="H170" s="80"/>
      <c r="I170" s="80"/>
      <c r="J170" s="80"/>
      <c r="K170" s="80"/>
      <c r="L170" s="80"/>
      <c r="M170" s="80"/>
      <c r="N170" s="80"/>
      <c r="O170" s="80"/>
    </row>
    <row r="171" spans="1:15" ht="12">
      <c r="A171" s="80"/>
      <c r="B171" s="80"/>
      <c r="C171" s="80"/>
      <c r="D171" s="80"/>
      <c r="E171" s="80"/>
      <c r="F171" s="80"/>
      <c r="G171" s="80"/>
      <c r="H171" s="80"/>
      <c r="I171" s="80"/>
      <c r="J171" s="80"/>
      <c r="K171" s="80"/>
      <c r="L171" s="80"/>
      <c r="M171" s="80"/>
      <c r="N171" s="80"/>
      <c r="O171" s="80"/>
    </row>
    <row r="172" spans="1:15" ht="12">
      <c r="A172" s="80"/>
      <c r="B172" s="80"/>
      <c r="C172" s="80"/>
      <c r="D172" s="80"/>
      <c r="E172" s="80"/>
      <c r="F172" s="80"/>
      <c r="G172" s="80"/>
      <c r="H172" s="80"/>
      <c r="I172" s="80"/>
      <c r="J172" s="80"/>
      <c r="K172" s="80"/>
      <c r="L172" s="80"/>
      <c r="M172" s="80"/>
      <c r="N172" s="80"/>
      <c r="O172" s="80"/>
    </row>
    <row r="173" spans="1:15" ht="12">
      <c r="A173" s="80"/>
      <c r="B173" s="80"/>
      <c r="C173" s="80"/>
      <c r="D173" s="80"/>
      <c r="E173" s="80"/>
      <c r="F173" s="80"/>
      <c r="G173" s="80"/>
      <c r="H173" s="80"/>
      <c r="I173" s="80"/>
      <c r="J173" s="80"/>
      <c r="K173" s="80"/>
      <c r="L173" s="80"/>
      <c r="M173" s="80"/>
      <c r="N173" s="80"/>
      <c r="O173" s="80"/>
    </row>
    <row r="174" spans="1:15" ht="12">
      <c r="A174" s="80"/>
      <c r="B174" s="80"/>
      <c r="C174" s="80"/>
      <c r="D174" s="80"/>
      <c r="E174" s="80"/>
      <c r="F174" s="80"/>
      <c r="G174" s="80"/>
      <c r="H174" s="80"/>
      <c r="I174" s="80"/>
      <c r="J174" s="80"/>
      <c r="K174" s="80"/>
      <c r="L174" s="80"/>
      <c r="M174" s="80"/>
      <c r="N174" s="80"/>
      <c r="O174" s="80"/>
    </row>
    <row r="175" spans="1:15" ht="12">
      <c r="A175" s="80"/>
      <c r="B175" s="80"/>
      <c r="C175" s="80"/>
      <c r="D175" s="80"/>
      <c r="E175" s="80"/>
      <c r="F175" s="80"/>
      <c r="G175" s="80"/>
      <c r="H175" s="80"/>
      <c r="I175" s="80"/>
      <c r="J175" s="80"/>
      <c r="K175" s="80"/>
      <c r="L175" s="80"/>
      <c r="M175" s="80"/>
      <c r="N175" s="80"/>
      <c r="O175" s="80"/>
    </row>
    <row r="176" spans="1:15" ht="12">
      <c r="A176" s="80"/>
      <c r="B176" s="80"/>
      <c r="C176" s="80"/>
      <c r="D176" s="80"/>
      <c r="E176" s="80"/>
      <c r="F176" s="80"/>
      <c r="G176" s="80"/>
      <c r="H176" s="80"/>
      <c r="I176" s="80"/>
      <c r="J176" s="80"/>
      <c r="K176" s="80"/>
      <c r="L176" s="80"/>
      <c r="M176" s="80"/>
      <c r="N176" s="80"/>
      <c r="O176" s="80"/>
    </row>
    <row r="177" spans="1:15" ht="12">
      <c r="A177" s="80"/>
      <c r="B177" s="80"/>
      <c r="C177" s="80"/>
      <c r="D177" s="80"/>
      <c r="E177" s="80"/>
      <c r="F177" s="80"/>
      <c r="G177" s="80"/>
      <c r="H177" s="80"/>
      <c r="I177" s="80"/>
      <c r="J177" s="80"/>
      <c r="K177" s="80"/>
      <c r="L177" s="80"/>
      <c r="M177" s="80"/>
      <c r="N177" s="80"/>
      <c r="O177" s="80"/>
    </row>
    <row r="178" spans="1:15" ht="12">
      <c r="A178" s="80"/>
      <c r="B178" s="80"/>
      <c r="C178" s="80"/>
      <c r="D178" s="80"/>
      <c r="E178" s="80"/>
      <c r="F178" s="80"/>
      <c r="G178" s="80"/>
      <c r="H178" s="80"/>
      <c r="I178" s="80"/>
      <c r="J178" s="80"/>
      <c r="K178" s="80"/>
      <c r="L178" s="80"/>
      <c r="M178" s="80"/>
      <c r="N178" s="80"/>
      <c r="O178" s="80"/>
    </row>
    <row r="179" spans="1:15" ht="12">
      <c r="A179" s="80"/>
      <c r="B179" s="80"/>
      <c r="C179" s="80"/>
      <c r="D179" s="80"/>
      <c r="E179" s="80"/>
      <c r="F179" s="80"/>
      <c r="G179" s="80"/>
      <c r="H179" s="80"/>
      <c r="I179" s="80"/>
      <c r="J179" s="80"/>
      <c r="K179" s="80"/>
      <c r="L179" s="80"/>
      <c r="M179" s="80"/>
      <c r="N179" s="80"/>
      <c r="O179" s="80"/>
    </row>
    <row r="180" spans="1:15" ht="12">
      <c r="A180" s="80"/>
      <c r="B180" s="80"/>
      <c r="C180" s="80"/>
      <c r="D180" s="80"/>
      <c r="E180" s="80"/>
      <c r="F180" s="80"/>
      <c r="G180" s="80"/>
      <c r="H180" s="80"/>
      <c r="I180" s="80"/>
      <c r="J180" s="80"/>
      <c r="K180" s="80"/>
      <c r="L180" s="80"/>
      <c r="M180" s="80"/>
      <c r="N180" s="80"/>
      <c r="O180" s="80"/>
    </row>
    <row r="181" spans="1:15" ht="12">
      <c r="A181" s="80"/>
      <c r="B181" s="80"/>
      <c r="C181" s="80"/>
      <c r="D181" s="80"/>
      <c r="E181" s="80"/>
      <c r="F181" s="80"/>
      <c r="G181" s="80"/>
      <c r="H181" s="80"/>
      <c r="I181" s="80"/>
      <c r="J181" s="80"/>
      <c r="K181" s="80"/>
      <c r="L181" s="80"/>
      <c r="M181" s="80"/>
      <c r="N181" s="80"/>
      <c r="O181" s="80"/>
    </row>
    <row r="182" spans="1:15" ht="12">
      <c r="A182" s="80"/>
      <c r="B182" s="80"/>
      <c r="C182" s="80"/>
      <c r="D182" s="80"/>
      <c r="E182" s="80"/>
      <c r="F182" s="80"/>
      <c r="G182" s="80"/>
      <c r="H182" s="80"/>
      <c r="I182" s="80"/>
      <c r="J182" s="80"/>
      <c r="K182" s="80"/>
      <c r="L182" s="80"/>
      <c r="M182" s="80"/>
      <c r="N182" s="80"/>
      <c r="O182" s="80"/>
    </row>
    <row r="183" spans="1:15" ht="12">
      <c r="A183" s="80"/>
      <c r="B183" s="80"/>
      <c r="C183" s="80"/>
      <c r="D183" s="80"/>
      <c r="E183" s="80"/>
      <c r="F183" s="80"/>
      <c r="G183" s="80"/>
      <c r="H183" s="80"/>
      <c r="I183" s="80"/>
      <c r="J183" s="80"/>
      <c r="K183" s="80"/>
      <c r="L183" s="80"/>
      <c r="M183" s="80"/>
      <c r="N183" s="80"/>
      <c r="O183" s="80"/>
    </row>
    <row r="184" spans="1:15" ht="12">
      <c r="A184" s="80"/>
      <c r="B184" s="80"/>
      <c r="C184" s="80"/>
      <c r="D184" s="80"/>
      <c r="E184" s="80"/>
      <c r="F184" s="80"/>
      <c r="G184" s="80"/>
      <c r="H184" s="80"/>
      <c r="I184" s="80"/>
      <c r="J184" s="80"/>
      <c r="K184" s="80"/>
      <c r="L184" s="80"/>
      <c r="M184" s="80"/>
      <c r="N184" s="80"/>
      <c r="O184" s="80"/>
    </row>
    <row r="185" spans="1:15" ht="12">
      <c r="A185" s="80"/>
      <c r="B185" s="80"/>
      <c r="C185" s="80"/>
      <c r="D185" s="80"/>
      <c r="E185" s="80"/>
      <c r="F185" s="80"/>
      <c r="G185" s="80"/>
      <c r="H185" s="80"/>
      <c r="I185" s="80"/>
      <c r="J185" s="80"/>
      <c r="K185" s="80"/>
      <c r="L185" s="80"/>
      <c r="M185" s="80"/>
      <c r="N185" s="80"/>
      <c r="O185" s="80"/>
    </row>
    <row r="186" spans="1:15" ht="12">
      <c r="A186" s="80"/>
      <c r="B186" s="80"/>
      <c r="C186" s="80"/>
      <c r="D186" s="80"/>
      <c r="E186" s="80"/>
      <c r="F186" s="80"/>
      <c r="G186" s="80"/>
      <c r="H186" s="80"/>
      <c r="I186" s="80"/>
      <c r="J186" s="80"/>
      <c r="K186" s="80"/>
      <c r="L186" s="80"/>
      <c r="M186" s="80"/>
      <c r="N186" s="80"/>
      <c r="O186" s="80"/>
    </row>
    <row r="187" spans="1:15" ht="12">
      <c r="A187" s="80"/>
      <c r="B187" s="80"/>
      <c r="C187" s="80"/>
      <c r="D187" s="80"/>
      <c r="E187" s="80"/>
      <c r="F187" s="80"/>
      <c r="G187" s="80"/>
      <c r="H187" s="80"/>
      <c r="I187" s="80"/>
      <c r="J187" s="80"/>
      <c r="K187" s="80"/>
      <c r="L187" s="80"/>
      <c r="M187" s="80"/>
      <c r="N187" s="80"/>
      <c r="O187" s="80"/>
    </row>
    <row r="188" spans="1:15" ht="12">
      <c r="A188" s="80"/>
      <c r="B188" s="80"/>
      <c r="C188" s="80"/>
      <c r="D188" s="80"/>
      <c r="E188" s="80"/>
      <c r="F188" s="80"/>
      <c r="G188" s="80"/>
      <c r="H188" s="80"/>
      <c r="I188" s="80"/>
      <c r="J188" s="80"/>
      <c r="K188" s="80"/>
      <c r="L188" s="80"/>
      <c r="M188" s="80"/>
      <c r="N188" s="80"/>
      <c r="O188" s="80"/>
    </row>
    <row r="189" spans="1:15" ht="12">
      <c r="A189" s="80"/>
      <c r="B189" s="80"/>
      <c r="C189" s="80"/>
      <c r="D189" s="80"/>
      <c r="E189" s="80"/>
      <c r="F189" s="80"/>
      <c r="G189" s="80"/>
      <c r="H189" s="80"/>
      <c r="I189" s="80"/>
      <c r="J189" s="80"/>
      <c r="K189" s="80"/>
      <c r="L189" s="80"/>
      <c r="M189" s="80"/>
      <c r="N189" s="80"/>
      <c r="O189" s="80"/>
    </row>
    <row r="190" spans="1:15" ht="12">
      <c r="A190" s="80"/>
      <c r="B190" s="80"/>
      <c r="C190" s="80"/>
      <c r="D190" s="80"/>
      <c r="E190" s="80"/>
      <c r="F190" s="80"/>
      <c r="G190" s="80"/>
      <c r="H190" s="80"/>
      <c r="I190" s="80"/>
      <c r="J190" s="80"/>
      <c r="K190" s="80"/>
      <c r="L190" s="80"/>
      <c r="M190" s="80"/>
      <c r="N190" s="80"/>
      <c r="O190" s="80"/>
    </row>
    <row r="191" spans="1:15" ht="12">
      <c r="A191" s="80"/>
      <c r="B191" s="80"/>
      <c r="C191" s="80"/>
      <c r="D191" s="80"/>
      <c r="E191" s="80"/>
      <c r="F191" s="80"/>
      <c r="G191" s="80"/>
      <c r="H191" s="80"/>
      <c r="I191" s="80"/>
      <c r="J191" s="80"/>
      <c r="K191" s="80"/>
      <c r="L191" s="80"/>
      <c r="M191" s="80"/>
      <c r="N191" s="80"/>
      <c r="O191" s="80"/>
    </row>
    <row r="192" spans="1:15" ht="12">
      <c r="A192" s="80"/>
      <c r="B192" s="80"/>
      <c r="C192" s="80"/>
      <c r="D192" s="80"/>
      <c r="E192" s="80"/>
      <c r="F192" s="80"/>
      <c r="G192" s="80"/>
      <c r="H192" s="80"/>
      <c r="I192" s="80"/>
      <c r="J192" s="80"/>
      <c r="K192" s="80"/>
      <c r="L192" s="80"/>
      <c r="M192" s="80"/>
      <c r="N192" s="80"/>
      <c r="O192" s="80"/>
    </row>
    <row r="193" spans="1:15" ht="12">
      <c r="A193" s="80"/>
      <c r="B193" s="80"/>
      <c r="C193" s="80"/>
      <c r="D193" s="80"/>
      <c r="E193" s="80"/>
      <c r="F193" s="80"/>
      <c r="G193" s="80"/>
      <c r="H193" s="80"/>
      <c r="I193" s="80"/>
      <c r="J193" s="80"/>
      <c r="K193" s="80"/>
      <c r="L193" s="80"/>
      <c r="M193" s="80"/>
      <c r="N193" s="80"/>
      <c r="O193" s="80"/>
    </row>
    <row r="194" spans="1:15" ht="12">
      <c r="A194" s="80"/>
      <c r="B194" s="80"/>
      <c r="C194" s="80"/>
      <c r="D194" s="80"/>
      <c r="E194" s="80"/>
      <c r="F194" s="80"/>
      <c r="G194" s="80"/>
      <c r="H194" s="80"/>
      <c r="I194" s="80"/>
      <c r="J194" s="80"/>
      <c r="K194" s="80"/>
      <c r="L194" s="80"/>
      <c r="M194" s="80"/>
      <c r="N194" s="80"/>
      <c r="O194" s="80"/>
    </row>
    <row r="195" spans="1:15" ht="12">
      <c r="A195" s="80"/>
      <c r="B195" s="80"/>
      <c r="C195" s="80"/>
      <c r="D195" s="80"/>
      <c r="E195" s="80"/>
      <c r="F195" s="80"/>
      <c r="G195" s="80"/>
      <c r="H195" s="80"/>
      <c r="I195" s="80"/>
      <c r="J195" s="80"/>
      <c r="K195" s="80"/>
      <c r="L195" s="80"/>
      <c r="M195" s="80"/>
      <c r="N195" s="80"/>
      <c r="O195" s="80"/>
    </row>
    <row r="196" spans="1:15" ht="12">
      <c r="A196" s="80"/>
      <c r="B196" s="80"/>
      <c r="C196" s="80"/>
      <c r="D196" s="80"/>
      <c r="E196" s="80"/>
      <c r="F196" s="80"/>
      <c r="G196" s="80"/>
      <c r="H196" s="80"/>
      <c r="I196" s="80"/>
      <c r="J196" s="80"/>
      <c r="K196" s="80"/>
      <c r="L196" s="80"/>
      <c r="M196" s="80"/>
      <c r="N196" s="80"/>
      <c r="O196" s="80"/>
    </row>
    <row r="197" spans="1:15" ht="12">
      <c r="A197" s="80"/>
      <c r="B197" s="80"/>
      <c r="C197" s="80"/>
      <c r="D197" s="80"/>
      <c r="E197" s="80"/>
      <c r="F197" s="80"/>
      <c r="G197" s="80"/>
      <c r="H197" s="80"/>
      <c r="I197" s="80"/>
      <c r="J197" s="80"/>
      <c r="K197" s="80"/>
      <c r="L197" s="80"/>
      <c r="M197" s="80"/>
      <c r="N197" s="80"/>
      <c r="O197" s="80"/>
    </row>
    <row r="198" spans="1:15" ht="12">
      <c r="A198" s="80"/>
      <c r="B198" s="80"/>
      <c r="C198" s="80"/>
      <c r="D198" s="80"/>
      <c r="E198" s="80"/>
      <c r="F198" s="80"/>
      <c r="G198" s="80"/>
      <c r="H198" s="80"/>
      <c r="I198" s="80"/>
      <c r="J198" s="80"/>
      <c r="K198" s="80"/>
      <c r="L198" s="80"/>
      <c r="M198" s="80"/>
      <c r="N198" s="80"/>
      <c r="O198" s="80"/>
    </row>
    <row r="199" spans="1:15" ht="12">
      <c r="A199" s="80"/>
      <c r="B199" s="80"/>
      <c r="C199" s="80"/>
      <c r="D199" s="80"/>
      <c r="E199" s="80"/>
      <c r="F199" s="80"/>
      <c r="G199" s="80"/>
      <c r="H199" s="80"/>
      <c r="I199" s="80"/>
      <c r="J199" s="80"/>
      <c r="K199" s="80"/>
      <c r="L199" s="80"/>
      <c r="M199" s="80"/>
      <c r="N199" s="80"/>
      <c r="O199" s="80"/>
    </row>
    <row r="200" spans="1:15" ht="12">
      <c r="A200" s="80"/>
      <c r="B200" s="80"/>
      <c r="C200" s="80"/>
      <c r="D200" s="80"/>
      <c r="E200" s="80"/>
      <c r="F200" s="80"/>
      <c r="G200" s="80"/>
      <c r="H200" s="80"/>
      <c r="I200" s="80"/>
      <c r="J200" s="80"/>
      <c r="K200" s="80"/>
      <c r="L200" s="80"/>
      <c r="M200" s="80"/>
      <c r="N200" s="80"/>
      <c r="O200" s="80"/>
    </row>
    <row r="201" spans="1:15" ht="12">
      <c r="A201" s="80"/>
      <c r="B201" s="80"/>
      <c r="C201" s="80"/>
      <c r="D201" s="80"/>
      <c r="E201" s="80"/>
      <c r="F201" s="80"/>
      <c r="G201" s="80"/>
      <c r="H201" s="80"/>
      <c r="I201" s="80"/>
      <c r="J201" s="80"/>
      <c r="K201" s="80"/>
      <c r="L201" s="80"/>
      <c r="M201" s="80"/>
      <c r="N201" s="80"/>
      <c r="O201" s="80"/>
    </row>
    <row r="202" spans="1:15" ht="12">
      <c r="A202" s="80"/>
      <c r="B202" s="80"/>
      <c r="C202" s="80"/>
      <c r="D202" s="80"/>
      <c r="E202" s="80"/>
      <c r="F202" s="80"/>
      <c r="G202" s="80"/>
      <c r="H202" s="80"/>
      <c r="I202" s="80"/>
      <c r="J202" s="80"/>
      <c r="K202" s="80"/>
      <c r="L202" s="80"/>
      <c r="M202" s="80"/>
      <c r="N202" s="80"/>
      <c r="O202" s="80"/>
    </row>
    <row r="203" spans="1:15" ht="12">
      <c r="A203" s="80"/>
      <c r="B203" s="80"/>
      <c r="C203" s="80"/>
      <c r="D203" s="80"/>
      <c r="E203" s="80"/>
      <c r="F203" s="80"/>
      <c r="G203" s="80"/>
      <c r="H203" s="80"/>
      <c r="I203" s="80"/>
      <c r="J203" s="80"/>
      <c r="K203" s="80"/>
      <c r="L203" s="80"/>
      <c r="M203" s="80"/>
      <c r="N203" s="80"/>
      <c r="O203" s="80"/>
    </row>
    <row r="204" spans="1:15" ht="12">
      <c r="A204" s="80"/>
      <c r="B204" s="80"/>
      <c r="C204" s="80"/>
      <c r="D204" s="80"/>
      <c r="E204" s="80"/>
      <c r="F204" s="80"/>
      <c r="G204" s="80"/>
      <c r="H204" s="80"/>
      <c r="I204" s="80"/>
      <c r="J204" s="80"/>
      <c r="K204" s="80"/>
      <c r="L204" s="80"/>
      <c r="M204" s="80"/>
      <c r="N204" s="80"/>
      <c r="O204" s="80"/>
    </row>
    <row r="205" spans="1:15" ht="12">
      <c r="A205" s="80"/>
      <c r="B205" s="80"/>
      <c r="C205" s="80"/>
      <c r="D205" s="80"/>
      <c r="E205" s="80"/>
      <c r="F205" s="80"/>
      <c r="G205" s="80"/>
      <c r="H205" s="80"/>
      <c r="I205" s="80"/>
      <c r="J205" s="80"/>
      <c r="K205" s="80"/>
      <c r="L205" s="80"/>
      <c r="M205" s="80"/>
      <c r="N205" s="80"/>
      <c r="O205" s="80"/>
    </row>
    <row r="206" spans="1:15" ht="12">
      <c r="A206" s="80"/>
      <c r="B206" s="80"/>
      <c r="C206" s="80"/>
      <c r="D206" s="80"/>
      <c r="E206" s="80"/>
      <c r="F206" s="80"/>
      <c r="G206" s="80"/>
      <c r="H206" s="80"/>
      <c r="I206" s="80"/>
      <c r="J206" s="80"/>
      <c r="K206" s="80"/>
      <c r="L206" s="80"/>
      <c r="M206" s="80"/>
      <c r="N206" s="80"/>
      <c r="O206" s="80"/>
    </row>
    <row r="207" spans="1:15" ht="12">
      <c r="A207" s="80"/>
      <c r="B207" s="80"/>
      <c r="C207" s="80"/>
      <c r="D207" s="80"/>
      <c r="E207" s="80"/>
      <c r="F207" s="80"/>
      <c r="G207" s="80"/>
      <c r="H207" s="80"/>
      <c r="I207" s="80"/>
      <c r="J207" s="80"/>
      <c r="K207" s="80"/>
      <c r="L207" s="80"/>
      <c r="M207" s="80"/>
      <c r="N207" s="80"/>
      <c r="O207" s="80"/>
    </row>
    <row r="208" spans="1:15" ht="12">
      <c r="A208" s="80"/>
      <c r="B208" s="80"/>
      <c r="C208" s="80"/>
      <c r="D208" s="80"/>
      <c r="E208" s="80"/>
      <c r="F208" s="80"/>
      <c r="G208" s="80"/>
      <c r="H208" s="80"/>
      <c r="I208" s="80"/>
      <c r="J208" s="80"/>
      <c r="K208" s="80"/>
      <c r="L208" s="80"/>
      <c r="M208" s="80"/>
      <c r="N208" s="80"/>
      <c r="O208" s="80"/>
    </row>
    <row r="209" spans="1:15" ht="12">
      <c r="A209" s="80"/>
      <c r="B209" s="80"/>
      <c r="C209" s="80"/>
      <c r="D209" s="80"/>
      <c r="E209" s="80"/>
      <c r="F209" s="80"/>
      <c r="G209" s="80"/>
      <c r="H209" s="80"/>
      <c r="I209" s="80"/>
      <c r="J209" s="80"/>
      <c r="K209" s="80"/>
      <c r="L209" s="80"/>
      <c r="M209" s="80"/>
      <c r="N209" s="80"/>
      <c r="O209" s="80"/>
    </row>
    <row r="210" spans="1:15" ht="12">
      <c r="A210" s="80"/>
      <c r="B210" s="80"/>
      <c r="C210" s="80"/>
      <c r="D210" s="80"/>
      <c r="E210" s="80"/>
      <c r="F210" s="80"/>
      <c r="G210" s="80"/>
      <c r="H210" s="80"/>
      <c r="I210" s="80"/>
      <c r="J210" s="80"/>
      <c r="K210" s="80"/>
      <c r="L210" s="80"/>
      <c r="M210" s="80"/>
      <c r="N210" s="80"/>
      <c r="O210" s="80"/>
    </row>
    <row r="211" spans="1:15" ht="12">
      <c r="A211" s="80"/>
      <c r="B211" s="80"/>
      <c r="C211" s="80"/>
      <c r="D211" s="80"/>
      <c r="E211" s="80"/>
      <c r="F211" s="80"/>
      <c r="G211" s="80"/>
      <c r="H211" s="80"/>
      <c r="I211" s="80"/>
      <c r="J211" s="80"/>
      <c r="K211" s="80"/>
      <c r="L211" s="80"/>
      <c r="M211" s="80"/>
      <c r="N211" s="80"/>
      <c r="O211" s="80"/>
    </row>
    <row r="212" spans="1:15" ht="12">
      <c r="A212" s="80"/>
      <c r="B212" s="80"/>
      <c r="C212" s="80"/>
      <c r="D212" s="80"/>
      <c r="E212" s="80"/>
      <c r="F212" s="80"/>
      <c r="G212" s="80"/>
      <c r="H212" s="80"/>
      <c r="I212" s="80"/>
      <c r="J212" s="80"/>
      <c r="K212" s="80"/>
      <c r="L212" s="80"/>
      <c r="M212" s="80"/>
      <c r="N212" s="80"/>
      <c r="O212" s="80"/>
    </row>
    <row r="213" spans="1:15" ht="12">
      <c r="A213" s="80"/>
      <c r="B213" s="80"/>
      <c r="C213" s="80"/>
      <c r="D213" s="80"/>
      <c r="E213" s="80"/>
      <c r="F213" s="80"/>
      <c r="G213" s="80"/>
      <c r="H213" s="80"/>
      <c r="I213" s="80"/>
      <c r="J213" s="80"/>
      <c r="K213" s="80"/>
      <c r="L213" s="80"/>
      <c r="M213" s="80"/>
      <c r="N213" s="80"/>
      <c r="O213" s="80"/>
    </row>
    <row r="214" spans="1:15" ht="12">
      <c r="A214" s="80"/>
      <c r="B214" s="80"/>
      <c r="C214" s="80"/>
      <c r="D214" s="80"/>
      <c r="E214" s="80"/>
      <c r="F214" s="80"/>
      <c r="G214" s="80"/>
      <c r="H214" s="80"/>
      <c r="I214" s="80"/>
      <c r="J214" s="80"/>
      <c r="K214" s="80"/>
      <c r="L214" s="80"/>
      <c r="M214" s="80"/>
      <c r="N214" s="80"/>
      <c r="O214" s="80"/>
    </row>
    <row r="215" spans="1:15" ht="12">
      <c r="A215" s="80"/>
      <c r="B215" s="80"/>
      <c r="C215" s="80"/>
      <c r="D215" s="80"/>
      <c r="E215" s="80"/>
      <c r="F215" s="80"/>
      <c r="G215" s="80"/>
      <c r="H215" s="80"/>
      <c r="I215" s="80"/>
      <c r="J215" s="80"/>
      <c r="K215" s="80"/>
      <c r="L215" s="80"/>
      <c r="M215" s="80"/>
      <c r="N215" s="80"/>
      <c r="O215" s="80"/>
    </row>
    <row r="216" spans="1:15" ht="12">
      <c r="A216" s="80"/>
      <c r="B216" s="80"/>
      <c r="C216" s="80"/>
      <c r="D216" s="80"/>
      <c r="E216" s="80"/>
      <c r="F216" s="80"/>
      <c r="G216" s="80"/>
      <c r="H216" s="80"/>
      <c r="I216" s="80"/>
      <c r="J216" s="80"/>
      <c r="K216" s="80"/>
      <c r="L216" s="80"/>
      <c r="M216" s="80"/>
      <c r="N216" s="80"/>
      <c r="O216" s="80"/>
    </row>
    <row r="217" spans="1:15" ht="12">
      <c r="A217" s="80"/>
      <c r="B217" s="80"/>
      <c r="C217" s="80"/>
      <c r="D217" s="80"/>
      <c r="E217" s="80"/>
      <c r="F217" s="80"/>
      <c r="G217" s="80"/>
      <c r="H217" s="80"/>
      <c r="I217" s="80"/>
      <c r="J217" s="80"/>
      <c r="K217" s="80"/>
      <c r="L217" s="80"/>
      <c r="M217" s="80"/>
      <c r="N217" s="80"/>
      <c r="O217" s="80"/>
    </row>
    <row r="218" spans="1:15" ht="12">
      <c r="A218" s="80"/>
      <c r="B218" s="80"/>
      <c r="C218" s="80"/>
      <c r="D218" s="80"/>
      <c r="E218" s="80"/>
      <c r="F218" s="80"/>
      <c r="G218" s="80"/>
      <c r="H218" s="80"/>
      <c r="I218" s="80"/>
      <c r="J218" s="80"/>
      <c r="K218" s="80"/>
      <c r="L218" s="80"/>
      <c r="M218" s="80"/>
      <c r="N218" s="80"/>
      <c r="O218" s="80"/>
    </row>
    <row r="219" spans="1:15" ht="12">
      <c r="A219" s="80"/>
      <c r="B219" s="80"/>
      <c r="C219" s="80"/>
      <c r="D219" s="80"/>
      <c r="E219" s="80"/>
      <c r="F219" s="80"/>
      <c r="G219" s="80"/>
      <c r="H219" s="80"/>
      <c r="I219" s="80"/>
      <c r="J219" s="80"/>
      <c r="K219" s="80"/>
      <c r="L219" s="80"/>
      <c r="M219" s="80"/>
      <c r="N219" s="80"/>
      <c r="O219" s="80"/>
    </row>
    <row r="220" spans="1:15" ht="12">
      <c r="A220" s="80"/>
      <c r="B220" s="80"/>
      <c r="C220" s="80"/>
      <c r="D220" s="80"/>
      <c r="E220" s="80"/>
      <c r="F220" s="80"/>
      <c r="G220" s="80"/>
      <c r="H220" s="80"/>
      <c r="I220" s="80"/>
      <c r="J220" s="80"/>
      <c r="K220" s="80"/>
      <c r="L220" s="80"/>
      <c r="M220" s="80"/>
      <c r="N220" s="80"/>
      <c r="O220" s="80"/>
    </row>
    <row r="221" spans="1:15" ht="12">
      <c r="A221" s="80"/>
      <c r="B221" s="80"/>
      <c r="C221" s="80"/>
      <c r="D221" s="80"/>
      <c r="E221" s="80"/>
      <c r="F221" s="80"/>
      <c r="G221" s="80"/>
      <c r="H221" s="80"/>
      <c r="I221" s="80"/>
      <c r="J221" s="80"/>
      <c r="K221" s="80"/>
      <c r="L221" s="80"/>
      <c r="M221" s="80"/>
      <c r="N221" s="80"/>
      <c r="O221" s="80"/>
    </row>
    <row r="222" spans="1:15" ht="12">
      <c r="A222" s="80"/>
      <c r="B222" s="80"/>
      <c r="C222" s="80"/>
      <c r="D222" s="80"/>
      <c r="E222" s="80"/>
      <c r="F222" s="80"/>
      <c r="G222" s="80"/>
      <c r="H222" s="80"/>
      <c r="I222" s="80"/>
      <c r="J222" s="80"/>
      <c r="K222" s="80"/>
      <c r="L222" s="80"/>
      <c r="M222" s="80"/>
      <c r="N222" s="80"/>
      <c r="O222" s="80"/>
    </row>
    <row r="223" spans="1:15" ht="12">
      <c r="A223" s="80"/>
      <c r="B223" s="80"/>
      <c r="C223" s="80"/>
      <c r="D223" s="80"/>
      <c r="E223" s="80"/>
      <c r="F223" s="80"/>
      <c r="G223" s="80"/>
      <c r="H223" s="80"/>
      <c r="I223" s="80"/>
      <c r="J223" s="80"/>
      <c r="K223" s="80"/>
      <c r="L223" s="80"/>
      <c r="M223" s="80"/>
      <c r="N223" s="80"/>
      <c r="O223" s="80"/>
    </row>
    <row r="224" spans="1:15" ht="12">
      <c r="A224" s="80"/>
      <c r="B224" s="80"/>
      <c r="C224" s="80"/>
      <c r="D224" s="80"/>
      <c r="E224" s="80"/>
      <c r="F224" s="80"/>
      <c r="G224" s="80"/>
      <c r="H224" s="80"/>
      <c r="I224" s="80"/>
      <c r="J224" s="80"/>
      <c r="K224" s="80"/>
      <c r="L224" s="80"/>
      <c r="M224" s="80"/>
      <c r="N224" s="80"/>
      <c r="O224" s="80"/>
    </row>
    <row r="225" spans="1:15" ht="12">
      <c r="A225" s="80"/>
      <c r="B225" s="80"/>
      <c r="C225" s="80"/>
      <c r="D225" s="80"/>
      <c r="E225" s="80"/>
      <c r="F225" s="80"/>
      <c r="G225" s="80"/>
      <c r="H225" s="80"/>
      <c r="I225" s="80"/>
      <c r="J225" s="80"/>
      <c r="K225" s="80"/>
      <c r="L225" s="80"/>
      <c r="M225" s="80"/>
      <c r="N225" s="80"/>
      <c r="O225" s="80"/>
    </row>
    <row r="226" spans="1:15" ht="12">
      <c r="A226" s="80"/>
      <c r="B226" s="80"/>
      <c r="C226" s="80"/>
      <c r="D226" s="80"/>
      <c r="E226" s="80"/>
      <c r="F226" s="80"/>
      <c r="G226" s="80"/>
      <c r="H226" s="80"/>
      <c r="I226" s="80"/>
      <c r="J226" s="80"/>
      <c r="K226" s="80"/>
      <c r="L226" s="80"/>
      <c r="M226" s="80"/>
      <c r="N226" s="80"/>
      <c r="O226" s="80"/>
    </row>
    <row r="227" spans="1:15" ht="12">
      <c r="A227" s="80"/>
      <c r="B227" s="80"/>
      <c r="C227" s="80"/>
      <c r="D227" s="80"/>
      <c r="E227" s="80"/>
      <c r="F227" s="80"/>
      <c r="G227" s="80"/>
      <c r="H227" s="80"/>
      <c r="I227" s="80"/>
      <c r="J227" s="80"/>
      <c r="K227" s="80"/>
      <c r="L227" s="80"/>
      <c r="M227" s="80"/>
      <c r="N227" s="80"/>
      <c r="O227" s="80"/>
    </row>
    <row r="228" spans="1:15" ht="12">
      <c r="A228" s="80"/>
      <c r="B228" s="80"/>
      <c r="C228" s="80"/>
      <c r="D228" s="80"/>
      <c r="E228" s="80"/>
      <c r="F228" s="80"/>
      <c r="G228" s="80"/>
      <c r="H228" s="80"/>
      <c r="I228" s="80"/>
      <c r="J228" s="80"/>
      <c r="K228" s="80"/>
      <c r="L228" s="80"/>
      <c r="M228" s="80"/>
      <c r="N228" s="80"/>
      <c r="O228" s="80"/>
    </row>
    <row r="229" spans="1:15" ht="12">
      <c r="A229" s="80"/>
      <c r="B229" s="80"/>
      <c r="C229" s="80"/>
      <c r="D229" s="80"/>
      <c r="E229" s="80"/>
      <c r="F229" s="80"/>
      <c r="G229" s="80"/>
      <c r="H229" s="80"/>
      <c r="I229" s="80"/>
      <c r="J229" s="80"/>
      <c r="K229" s="80"/>
      <c r="L229" s="80"/>
      <c r="M229" s="80"/>
      <c r="N229" s="80"/>
      <c r="O229" s="80"/>
    </row>
    <row r="230" spans="1:15" ht="12">
      <c r="A230" s="80"/>
      <c r="B230" s="80"/>
      <c r="C230" s="80"/>
      <c r="D230" s="80"/>
      <c r="E230" s="80"/>
      <c r="F230" s="80"/>
      <c r="G230" s="80"/>
      <c r="H230" s="80"/>
      <c r="I230" s="80"/>
      <c r="J230" s="80"/>
      <c r="K230" s="80"/>
      <c r="L230" s="80"/>
      <c r="M230" s="80"/>
      <c r="N230" s="80"/>
      <c r="O230" s="80"/>
    </row>
    <row r="231" spans="1:15" ht="12">
      <c r="A231" s="80"/>
      <c r="B231" s="80"/>
      <c r="C231" s="80"/>
      <c r="D231" s="80"/>
      <c r="E231" s="80"/>
      <c r="F231" s="80"/>
      <c r="G231" s="80"/>
      <c r="H231" s="80"/>
      <c r="I231" s="80"/>
      <c r="J231" s="80"/>
      <c r="K231" s="80"/>
      <c r="L231" s="80"/>
      <c r="M231" s="80"/>
      <c r="N231" s="80"/>
      <c r="O231" s="80"/>
    </row>
    <row r="232" spans="1:15" ht="12">
      <c r="A232" s="80"/>
      <c r="B232" s="80"/>
      <c r="C232" s="80"/>
      <c r="D232" s="80"/>
      <c r="E232" s="80"/>
      <c r="F232" s="80"/>
      <c r="G232" s="80"/>
      <c r="H232" s="80"/>
      <c r="I232" s="80"/>
      <c r="J232" s="80"/>
      <c r="K232" s="80"/>
      <c r="L232" s="80"/>
      <c r="M232" s="80"/>
      <c r="N232" s="80"/>
      <c r="O232" s="80"/>
    </row>
    <row r="233" spans="1:15" ht="12">
      <c r="A233" s="80"/>
      <c r="B233" s="80"/>
      <c r="C233" s="80"/>
      <c r="D233" s="80"/>
      <c r="E233" s="80"/>
      <c r="F233" s="80"/>
      <c r="G233" s="80"/>
      <c r="H233" s="80"/>
      <c r="I233" s="80"/>
      <c r="J233" s="80"/>
      <c r="K233" s="80"/>
      <c r="L233" s="80"/>
      <c r="M233" s="80"/>
      <c r="N233" s="80"/>
      <c r="O233" s="80"/>
    </row>
    <row r="234" spans="1:15" ht="12">
      <c r="A234" s="80"/>
      <c r="B234" s="80"/>
      <c r="C234" s="80"/>
      <c r="D234" s="80"/>
      <c r="E234" s="80"/>
      <c r="F234" s="80"/>
      <c r="G234" s="80"/>
      <c r="H234" s="80"/>
      <c r="I234" s="80"/>
      <c r="J234" s="80"/>
      <c r="K234" s="80"/>
      <c r="L234" s="80"/>
      <c r="M234" s="80"/>
      <c r="N234" s="80"/>
      <c r="O234" s="80"/>
    </row>
    <row r="235" spans="1:15" ht="12">
      <c r="A235" s="80"/>
      <c r="B235" s="80"/>
      <c r="C235" s="80"/>
      <c r="D235" s="80"/>
      <c r="E235" s="80"/>
      <c r="F235" s="80"/>
      <c r="G235" s="80"/>
      <c r="H235" s="80"/>
      <c r="I235" s="80"/>
      <c r="J235" s="80"/>
      <c r="K235" s="80"/>
      <c r="L235" s="80"/>
      <c r="M235" s="80"/>
      <c r="N235" s="80"/>
      <c r="O235" s="80"/>
    </row>
    <row r="236" spans="1:15" ht="12">
      <c r="A236" s="80"/>
      <c r="B236" s="80"/>
      <c r="C236" s="80"/>
      <c r="D236" s="80"/>
      <c r="E236" s="80"/>
      <c r="F236" s="80"/>
      <c r="G236" s="80"/>
      <c r="H236" s="80"/>
      <c r="I236" s="80"/>
      <c r="J236" s="80"/>
      <c r="K236" s="80"/>
      <c r="L236" s="80"/>
      <c r="M236" s="80"/>
      <c r="N236" s="80"/>
      <c r="O236" s="80"/>
    </row>
    <row r="237" spans="1:15" ht="12">
      <c r="A237" s="80"/>
      <c r="B237" s="80"/>
      <c r="C237" s="80"/>
      <c r="D237" s="80"/>
      <c r="E237" s="80"/>
      <c r="F237" s="80"/>
      <c r="G237" s="80"/>
      <c r="H237" s="80"/>
      <c r="I237" s="80"/>
      <c r="J237" s="80"/>
      <c r="K237" s="80"/>
      <c r="L237" s="80"/>
      <c r="M237" s="80"/>
      <c r="N237" s="80"/>
      <c r="O237" s="80"/>
    </row>
    <row r="238" spans="1:15" ht="12">
      <c r="A238" s="80"/>
      <c r="B238" s="80"/>
      <c r="C238" s="80"/>
      <c r="D238" s="80"/>
      <c r="E238" s="80"/>
      <c r="F238" s="80"/>
      <c r="G238" s="80"/>
      <c r="H238" s="80"/>
      <c r="I238" s="80"/>
      <c r="J238" s="80"/>
      <c r="K238" s="80"/>
      <c r="L238" s="80"/>
      <c r="M238" s="80"/>
      <c r="N238" s="80"/>
      <c r="O238" s="80"/>
    </row>
    <row r="239" spans="1:15" ht="12">
      <c r="A239" s="80"/>
      <c r="B239" s="80"/>
      <c r="C239" s="80"/>
      <c r="D239" s="80"/>
      <c r="E239" s="80"/>
      <c r="F239" s="80"/>
      <c r="G239" s="80"/>
      <c r="H239" s="80"/>
      <c r="I239" s="80"/>
      <c r="J239" s="80"/>
      <c r="K239" s="80"/>
      <c r="L239" s="80"/>
      <c r="M239" s="80"/>
      <c r="N239" s="80"/>
      <c r="O239" s="80"/>
    </row>
    <row r="240" spans="1:15" ht="12">
      <c r="A240" s="80"/>
      <c r="B240" s="80"/>
      <c r="C240" s="80"/>
      <c r="D240" s="80"/>
      <c r="E240" s="80"/>
      <c r="F240" s="80"/>
      <c r="G240" s="80"/>
      <c r="H240" s="80"/>
      <c r="I240" s="80"/>
      <c r="J240" s="80"/>
      <c r="K240" s="80"/>
      <c r="L240" s="80"/>
      <c r="M240" s="80"/>
      <c r="N240" s="80"/>
      <c r="O240" s="80"/>
    </row>
    <row r="241" spans="1:15" ht="12">
      <c r="A241" s="80"/>
      <c r="B241" s="80"/>
      <c r="C241" s="80"/>
      <c r="D241" s="80"/>
      <c r="E241" s="80"/>
      <c r="F241" s="80"/>
      <c r="G241" s="80"/>
      <c r="H241" s="80"/>
      <c r="I241" s="80"/>
      <c r="J241" s="80"/>
      <c r="K241" s="80"/>
      <c r="L241" s="80"/>
      <c r="M241" s="80"/>
      <c r="N241" s="80"/>
      <c r="O241" s="80"/>
    </row>
    <row r="242" spans="1:15" ht="12">
      <c r="A242" s="80"/>
      <c r="B242" s="80"/>
      <c r="C242" s="80"/>
      <c r="D242" s="80"/>
      <c r="E242" s="80"/>
      <c r="F242" s="80"/>
      <c r="G242" s="80"/>
      <c r="H242" s="80"/>
      <c r="I242" s="80"/>
      <c r="J242" s="80"/>
      <c r="K242" s="80"/>
      <c r="L242" s="80"/>
      <c r="M242" s="80"/>
      <c r="N242" s="80"/>
      <c r="O242" s="80"/>
    </row>
    <row r="243" spans="1:15" ht="12">
      <c r="A243" s="80"/>
      <c r="B243" s="80"/>
      <c r="C243" s="80"/>
      <c r="D243" s="80"/>
      <c r="E243" s="80"/>
      <c r="F243" s="80"/>
      <c r="G243" s="80"/>
      <c r="H243" s="80"/>
      <c r="I243" s="80"/>
      <c r="J243" s="80"/>
      <c r="K243" s="80"/>
      <c r="L243" s="80"/>
      <c r="M243" s="80"/>
      <c r="N243" s="80"/>
      <c r="O243" s="80"/>
    </row>
    <row r="244" spans="1:15" ht="12">
      <c r="A244" s="80"/>
      <c r="B244" s="80"/>
      <c r="C244" s="80"/>
      <c r="D244" s="80"/>
      <c r="E244" s="80"/>
      <c r="F244" s="80"/>
      <c r="G244" s="80"/>
      <c r="H244" s="80"/>
      <c r="I244" s="80"/>
      <c r="J244" s="80"/>
      <c r="K244" s="80"/>
      <c r="L244" s="80"/>
      <c r="M244" s="80"/>
      <c r="N244" s="80"/>
      <c r="O244" s="80"/>
    </row>
    <row r="245" spans="1:15" ht="12">
      <c r="A245" s="80"/>
      <c r="B245" s="80"/>
      <c r="C245" s="80"/>
      <c r="D245" s="80"/>
      <c r="E245" s="80"/>
      <c r="F245" s="80"/>
      <c r="G245" s="80"/>
      <c r="H245" s="80"/>
      <c r="I245" s="80"/>
      <c r="J245" s="80"/>
      <c r="K245" s="80"/>
      <c r="L245" s="80"/>
      <c r="M245" s="80"/>
      <c r="N245" s="80"/>
      <c r="O245" s="80"/>
    </row>
    <row r="246" spans="1:15" ht="12">
      <c r="A246" s="80"/>
      <c r="B246" s="80"/>
      <c r="C246" s="80"/>
      <c r="D246" s="80"/>
      <c r="E246" s="80"/>
      <c r="F246" s="80"/>
      <c r="G246" s="80"/>
      <c r="H246" s="80"/>
      <c r="I246" s="80"/>
      <c r="J246" s="80"/>
      <c r="K246" s="80"/>
      <c r="L246" s="80"/>
      <c r="M246" s="80"/>
      <c r="N246" s="80"/>
      <c r="O246" s="80"/>
    </row>
    <row r="247" spans="1:15" ht="12">
      <c r="A247" s="80"/>
      <c r="B247" s="80"/>
      <c r="C247" s="80"/>
      <c r="D247" s="80"/>
      <c r="E247" s="80"/>
      <c r="F247" s="80"/>
      <c r="G247" s="80"/>
      <c r="H247" s="80"/>
      <c r="I247" s="80"/>
      <c r="J247" s="80"/>
      <c r="K247" s="80"/>
      <c r="L247" s="80"/>
      <c r="M247" s="80"/>
      <c r="N247" s="80"/>
      <c r="O247" s="80"/>
    </row>
    <row r="248" spans="1:15" ht="12">
      <c r="A248" s="80"/>
      <c r="B248" s="80"/>
      <c r="C248" s="80"/>
      <c r="D248" s="80"/>
      <c r="E248" s="80"/>
      <c r="F248" s="80"/>
      <c r="G248" s="80"/>
      <c r="H248" s="80"/>
      <c r="I248" s="80"/>
      <c r="J248" s="80"/>
      <c r="K248" s="80"/>
      <c r="L248" s="80"/>
      <c r="M248" s="80"/>
      <c r="N248" s="80"/>
      <c r="O248" s="80"/>
    </row>
    <row r="249" spans="1:15" ht="12">
      <c r="A249" s="80"/>
      <c r="B249" s="80"/>
      <c r="C249" s="80"/>
      <c r="D249" s="80"/>
      <c r="E249" s="80"/>
      <c r="F249" s="80"/>
      <c r="G249" s="80"/>
      <c r="H249" s="80"/>
      <c r="I249" s="80"/>
      <c r="J249" s="80"/>
      <c r="K249" s="80"/>
      <c r="L249" s="80"/>
      <c r="M249" s="80"/>
      <c r="N249" s="80"/>
      <c r="O249" s="80"/>
    </row>
    <row r="250" spans="1:15" ht="12">
      <c r="A250" s="80"/>
      <c r="B250" s="80"/>
      <c r="C250" s="80"/>
      <c r="D250" s="80"/>
      <c r="E250" s="80"/>
      <c r="F250" s="80"/>
      <c r="G250" s="80"/>
      <c r="H250" s="80"/>
      <c r="I250" s="80"/>
      <c r="J250" s="80"/>
      <c r="K250" s="80"/>
      <c r="L250" s="80"/>
      <c r="M250" s="80"/>
      <c r="N250" s="80"/>
      <c r="O250" s="80"/>
    </row>
    <row r="251" spans="1:15" ht="12">
      <c r="A251" s="80"/>
      <c r="B251" s="80"/>
      <c r="C251" s="80"/>
      <c r="D251" s="80"/>
      <c r="E251" s="80"/>
      <c r="F251" s="80"/>
      <c r="G251" s="80"/>
      <c r="H251" s="80"/>
      <c r="I251" s="80"/>
      <c r="J251" s="80"/>
      <c r="K251" s="80"/>
      <c r="L251" s="80"/>
      <c r="M251" s="80"/>
      <c r="N251" s="80"/>
      <c r="O251" s="80"/>
    </row>
    <row r="252" spans="1:15" ht="12">
      <c r="A252" s="80"/>
      <c r="B252" s="80"/>
      <c r="C252" s="80"/>
      <c r="D252" s="80"/>
      <c r="E252" s="80"/>
      <c r="F252" s="80"/>
      <c r="G252" s="80"/>
      <c r="H252" s="80"/>
      <c r="I252" s="80"/>
      <c r="J252" s="80"/>
      <c r="K252" s="80"/>
      <c r="L252" s="80"/>
      <c r="M252" s="80"/>
      <c r="N252" s="80"/>
      <c r="O252" s="80"/>
    </row>
    <row r="253" spans="1:15" ht="12">
      <c r="A253" s="80"/>
      <c r="B253" s="80"/>
      <c r="C253" s="80"/>
      <c r="D253" s="80"/>
      <c r="E253" s="80"/>
      <c r="F253" s="80"/>
      <c r="G253" s="80"/>
      <c r="H253" s="80"/>
      <c r="I253" s="80"/>
      <c r="J253" s="80"/>
      <c r="K253" s="80"/>
      <c r="L253" s="80"/>
      <c r="M253" s="80"/>
      <c r="N253" s="80"/>
      <c r="O253" s="80"/>
    </row>
    <row r="254" spans="1:15" ht="12">
      <c r="A254" s="80"/>
      <c r="B254" s="80"/>
      <c r="C254" s="80"/>
      <c r="D254" s="80"/>
      <c r="E254" s="80"/>
      <c r="F254" s="80"/>
      <c r="G254" s="80"/>
      <c r="H254" s="80"/>
      <c r="I254" s="80"/>
      <c r="J254" s="80"/>
      <c r="K254" s="80"/>
      <c r="L254" s="80"/>
      <c r="M254" s="80"/>
      <c r="N254" s="80"/>
      <c r="O254" s="80"/>
    </row>
    <row r="255" spans="1:15" ht="12">
      <c r="A255" s="80"/>
      <c r="B255" s="80"/>
      <c r="C255" s="80"/>
      <c r="D255" s="80"/>
      <c r="E255" s="80"/>
      <c r="F255" s="80"/>
      <c r="G255" s="80"/>
      <c r="H255" s="80"/>
      <c r="I255" s="80"/>
      <c r="J255" s="80"/>
      <c r="K255" s="80"/>
      <c r="L255" s="80"/>
      <c r="M255" s="80"/>
      <c r="N255" s="80"/>
      <c r="O255" s="80"/>
    </row>
    <row r="256" spans="1:15" ht="12">
      <c r="A256" s="80"/>
      <c r="B256" s="80"/>
      <c r="C256" s="80"/>
      <c r="D256" s="80"/>
      <c r="E256" s="80"/>
      <c r="F256" s="80"/>
      <c r="G256" s="80"/>
      <c r="H256" s="80"/>
      <c r="I256" s="80"/>
      <c r="J256" s="80"/>
      <c r="K256" s="80"/>
      <c r="L256" s="80"/>
      <c r="M256" s="80"/>
      <c r="N256" s="80"/>
      <c r="O256" s="80"/>
    </row>
    <row r="257" spans="1:15" ht="12">
      <c r="A257" s="80"/>
      <c r="B257" s="80"/>
      <c r="C257" s="80"/>
      <c r="D257" s="80"/>
      <c r="E257" s="80"/>
      <c r="F257" s="80"/>
      <c r="G257" s="80"/>
      <c r="H257" s="80"/>
      <c r="I257" s="80"/>
      <c r="J257" s="80"/>
      <c r="K257" s="80"/>
      <c r="L257" s="80"/>
      <c r="M257" s="80"/>
      <c r="N257" s="80"/>
      <c r="O257" s="80"/>
    </row>
    <row r="258" spans="1:15" ht="12">
      <c r="A258" s="80"/>
      <c r="B258" s="80"/>
      <c r="C258" s="80"/>
      <c r="D258" s="80"/>
      <c r="E258" s="80"/>
      <c r="F258" s="80"/>
      <c r="G258" s="80"/>
      <c r="H258" s="80"/>
      <c r="I258" s="80"/>
      <c r="J258" s="80"/>
      <c r="K258" s="80"/>
      <c r="L258" s="80"/>
      <c r="M258" s="80"/>
      <c r="N258" s="80"/>
      <c r="O258" s="80"/>
    </row>
    <row r="259" spans="1:15" ht="12">
      <c r="A259" s="80"/>
      <c r="B259" s="80"/>
      <c r="C259" s="80"/>
      <c r="D259" s="80"/>
      <c r="E259" s="80"/>
      <c r="F259" s="80"/>
      <c r="G259" s="80"/>
      <c r="H259" s="80"/>
      <c r="I259" s="80"/>
      <c r="J259" s="80"/>
      <c r="K259" s="80"/>
      <c r="L259" s="80"/>
      <c r="M259" s="80"/>
      <c r="N259" s="80"/>
      <c r="O259" s="80"/>
    </row>
    <row r="260" spans="1:15" ht="12">
      <c r="A260" s="80"/>
      <c r="B260" s="80"/>
      <c r="C260" s="80"/>
      <c r="D260" s="80"/>
      <c r="E260" s="80"/>
      <c r="F260" s="80"/>
      <c r="G260" s="80"/>
      <c r="H260" s="80"/>
      <c r="I260" s="80"/>
      <c r="J260" s="80"/>
      <c r="K260" s="80"/>
      <c r="L260" s="80"/>
      <c r="M260" s="80"/>
      <c r="N260" s="80"/>
      <c r="O260" s="80"/>
    </row>
    <row r="261" spans="1:15" ht="12">
      <c r="A261" s="80"/>
      <c r="B261" s="80"/>
      <c r="C261" s="80"/>
      <c r="D261" s="80"/>
      <c r="E261" s="80"/>
      <c r="F261" s="80"/>
      <c r="G261" s="80"/>
      <c r="H261" s="80"/>
      <c r="I261" s="80"/>
      <c r="J261" s="80"/>
      <c r="K261" s="80"/>
      <c r="L261" s="80"/>
      <c r="M261" s="80"/>
      <c r="N261" s="80"/>
      <c r="O261" s="80"/>
    </row>
    <row r="262" spans="1:15" ht="12">
      <c r="A262" s="80"/>
      <c r="B262" s="80"/>
      <c r="C262" s="80"/>
      <c r="D262" s="80"/>
      <c r="E262" s="80"/>
      <c r="F262" s="80"/>
      <c r="G262" s="80"/>
      <c r="H262" s="80"/>
      <c r="I262" s="80"/>
      <c r="J262" s="80"/>
      <c r="K262" s="80"/>
      <c r="L262" s="80"/>
      <c r="M262" s="80"/>
      <c r="N262" s="80"/>
      <c r="O262" s="80"/>
    </row>
    <row r="263" spans="1:15" ht="12">
      <c r="A263" s="80"/>
      <c r="B263" s="80"/>
      <c r="C263" s="80"/>
      <c r="D263" s="80"/>
      <c r="E263" s="80"/>
      <c r="F263" s="80"/>
      <c r="G263" s="80"/>
      <c r="H263" s="80"/>
      <c r="I263" s="80"/>
      <c r="J263" s="80"/>
      <c r="K263" s="80"/>
      <c r="L263" s="80"/>
      <c r="M263" s="80"/>
      <c r="N263" s="80"/>
      <c r="O263" s="80"/>
    </row>
    <row r="264" spans="1:15" ht="12">
      <c r="A264" s="80"/>
      <c r="B264" s="80"/>
      <c r="C264" s="80"/>
      <c r="D264" s="80"/>
      <c r="E264" s="80"/>
      <c r="F264" s="80"/>
      <c r="G264" s="80"/>
      <c r="H264" s="80"/>
      <c r="I264" s="80"/>
      <c r="J264" s="80"/>
      <c r="K264" s="80"/>
      <c r="L264" s="80"/>
      <c r="M264" s="80"/>
      <c r="N264" s="80"/>
      <c r="O264" s="80"/>
    </row>
    <row r="265" spans="1:15" ht="12">
      <c r="A265" s="80"/>
      <c r="B265" s="80"/>
      <c r="C265" s="80"/>
      <c r="D265" s="80"/>
      <c r="E265" s="80"/>
      <c r="F265" s="80"/>
      <c r="G265" s="80"/>
      <c r="H265" s="80"/>
      <c r="I265" s="80"/>
      <c r="J265" s="80"/>
      <c r="K265" s="80"/>
      <c r="L265" s="80"/>
      <c r="M265" s="80"/>
      <c r="N265" s="80"/>
      <c r="O265" s="80"/>
    </row>
    <row r="266" spans="1:15" ht="12">
      <c r="A266" s="80"/>
      <c r="B266" s="80"/>
      <c r="C266" s="80"/>
      <c r="D266" s="80"/>
      <c r="E266" s="80"/>
      <c r="F266" s="80"/>
      <c r="G266" s="80"/>
      <c r="H266" s="80"/>
      <c r="I266" s="80"/>
      <c r="J266" s="80"/>
      <c r="K266" s="80"/>
      <c r="L266" s="80"/>
      <c r="M266" s="80"/>
      <c r="N266" s="80"/>
      <c r="O266" s="80"/>
    </row>
    <row r="267" spans="1:15" ht="12">
      <c r="A267" s="80"/>
      <c r="B267" s="80"/>
      <c r="C267" s="80"/>
      <c r="D267" s="80"/>
      <c r="E267" s="80"/>
      <c r="F267" s="80"/>
      <c r="G267" s="80"/>
      <c r="H267" s="80"/>
      <c r="I267" s="80"/>
      <c r="J267" s="80"/>
      <c r="K267" s="80"/>
      <c r="L267" s="80"/>
      <c r="M267" s="80"/>
      <c r="N267" s="80"/>
      <c r="O267" s="80"/>
    </row>
    <row r="268" spans="1:15" ht="12">
      <c r="A268" s="80"/>
      <c r="B268" s="80"/>
      <c r="C268" s="80"/>
      <c r="D268" s="80"/>
      <c r="E268" s="80"/>
      <c r="F268" s="80"/>
      <c r="G268" s="80"/>
      <c r="H268" s="80"/>
      <c r="I268" s="80"/>
      <c r="J268" s="80"/>
      <c r="K268" s="80"/>
      <c r="L268" s="80"/>
      <c r="M268" s="80"/>
      <c r="N268" s="80"/>
      <c r="O268" s="80"/>
    </row>
    <row r="269" spans="1:15" ht="12">
      <c r="A269" s="80"/>
      <c r="B269" s="80"/>
      <c r="C269" s="80"/>
      <c r="D269" s="80"/>
      <c r="E269" s="80"/>
      <c r="F269" s="80"/>
      <c r="G269" s="80"/>
      <c r="H269" s="80"/>
      <c r="I269" s="80"/>
      <c r="J269" s="80"/>
      <c r="K269" s="80"/>
      <c r="L269" s="80"/>
      <c r="M269" s="80"/>
      <c r="N269" s="80"/>
      <c r="O269" s="80"/>
    </row>
    <row r="270" spans="1:15" ht="12">
      <c r="A270" s="80"/>
      <c r="B270" s="80"/>
      <c r="C270" s="80"/>
      <c r="D270" s="80"/>
      <c r="E270" s="80"/>
      <c r="F270" s="80"/>
      <c r="G270" s="80"/>
      <c r="H270" s="80"/>
      <c r="I270" s="80"/>
      <c r="J270" s="80"/>
      <c r="K270" s="80"/>
      <c r="L270" s="80"/>
      <c r="M270" s="80"/>
      <c r="N270" s="80"/>
      <c r="O270" s="80"/>
    </row>
    <row r="271" spans="1:15" ht="12">
      <c r="A271" s="80"/>
      <c r="B271" s="80"/>
      <c r="C271" s="80"/>
      <c r="D271" s="80"/>
      <c r="E271" s="80"/>
      <c r="F271" s="80"/>
      <c r="G271" s="80"/>
      <c r="H271" s="80"/>
      <c r="I271" s="80"/>
      <c r="J271" s="80"/>
      <c r="K271" s="80"/>
      <c r="L271" s="80"/>
      <c r="M271" s="80"/>
      <c r="N271" s="80"/>
      <c r="O271" s="80"/>
    </row>
    <row r="272" spans="1:15" ht="12">
      <c r="A272" s="80"/>
      <c r="B272" s="80"/>
      <c r="C272" s="80"/>
      <c r="D272" s="80"/>
      <c r="E272" s="80"/>
      <c r="F272" s="80"/>
      <c r="G272" s="80"/>
      <c r="H272" s="80"/>
      <c r="I272" s="80"/>
      <c r="J272" s="80"/>
      <c r="K272" s="80"/>
      <c r="L272" s="80"/>
      <c r="M272" s="80"/>
      <c r="N272" s="80"/>
      <c r="O272" s="80"/>
    </row>
    <row r="273" spans="1:15" ht="12">
      <c r="A273" s="80"/>
      <c r="B273" s="80"/>
      <c r="C273" s="80"/>
      <c r="D273" s="80"/>
      <c r="E273" s="80"/>
      <c r="F273" s="80"/>
      <c r="G273" s="80"/>
      <c r="H273" s="80"/>
      <c r="I273" s="80"/>
      <c r="J273" s="80"/>
      <c r="K273" s="80"/>
      <c r="L273" s="80"/>
      <c r="M273" s="80"/>
      <c r="N273" s="80"/>
      <c r="O273" s="80"/>
    </row>
    <row r="274" spans="1:15" ht="12">
      <c r="A274" s="80"/>
      <c r="B274" s="80"/>
      <c r="C274" s="80"/>
      <c r="D274" s="80"/>
      <c r="E274" s="80"/>
      <c r="F274" s="80"/>
      <c r="G274" s="80"/>
      <c r="H274" s="80"/>
      <c r="I274" s="80"/>
      <c r="J274" s="80"/>
      <c r="K274" s="80"/>
      <c r="L274" s="80"/>
      <c r="M274" s="80"/>
      <c r="N274" s="80"/>
      <c r="O274" s="80"/>
    </row>
    <row r="275" spans="1:15" ht="12">
      <c r="A275" s="80"/>
      <c r="B275" s="80"/>
      <c r="C275" s="80"/>
      <c r="D275" s="80"/>
      <c r="E275" s="80"/>
      <c r="F275" s="80"/>
      <c r="G275" s="80"/>
      <c r="H275" s="80"/>
      <c r="I275" s="80"/>
      <c r="J275" s="80"/>
      <c r="K275" s="80"/>
      <c r="L275" s="80"/>
      <c r="M275" s="80"/>
      <c r="N275" s="80"/>
      <c r="O275" s="80"/>
    </row>
    <row r="276" spans="1:15" ht="12">
      <c r="A276" s="80"/>
      <c r="B276" s="80"/>
      <c r="C276" s="80"/>
      <c r="D276" s="80"/>
      <c r="E276" s="80"/>
      <c r="F276" s="80"/>
      <c r="G276" s="80"/>
      <c r="H276" s="80"/>
      <c r="I276" s="80"/>
      <c r="J276" s="80"/>
      <c r="K276" s="80"/>
      <c r="L276" s="80"/>
      <c r="M276" s="80"/>
      <c r="N276" s="80"/>
      <c r="O276" s="80"/>
    </row>
    <row r="277" spans="1:15" ht="12">
      <c r="A277" s="80"/>
      <c r="B277" s="80"/>
      <c r="C277" s="80"/>
      <c r="D277" s="80"/>
      <c r="E277" s="80"/>
      <c r="F277" s="80"/>
      <c r="G277" s="80"/>
      <c r="H277" s="80"/>
      <c r="I277" s="80"/>
      <c r="J277" s="80"/>
      <c r="K277" s="80"/>
      <c r="L277" s="80"/>
      <c r="M277" s="80"/>
      <c r="N277" s="80"/>
      <c r="O277" s="80"/>
    </row>
    <row r="278" spans="1:15" ht="12">
      <c r="A278" s="80"/>
      <c r="B278" s="80"/>
      <c r="C278" s="80"/>
      <c r="D278" s="80"/>
      <c r="E278" s="80"/>
      <c r="F278" s="80"/>
      <c r="G278" s="80"/>
      <c r="H278" s="80"/>
      <c r="I278" s="80"/>
      <c r="J278" s="80"/>
      <c r="K278" s="80"/>
      <c r="L278" s="80"/>
      <c r="M278" s="80"/>
      <c r="N278" s="80"/>
      <c r="O278" s="80"/>
    </row>
    <row r="279" spans="1:15" ht="12">
      <c r="A279" s="80"/>
      <c r="B279" s="80"/>
      <c r="C279" s="80"/>
      <c r="D279" s="80"/>
      <c r="E279" s="80"/>
      <c r="F279" s="80"/>
      <c r="G279" s="80"/>
      <c r="H279" s="80"/>
      <c r="I279" s="80"/>
      <c r="J279" s="80"/>
      <c r="K279" s="80"/>
      <c r="L279" s="80"/>
      <c r="M279" s="80"/>
      <c r="N279" s="80"/>
      <c r="O279" s="80"/>
    </row>
    <row r="280" spans="1:15" ht="12">
      <c r="A280" s="80"/>
      <c r="B280" s="80"/>
      <c r="C280" s="80"/>
      <c r="D280" s="80"/>
      <c r="E280" s="80"/>
      <c r="F280" s="80"/>
      <c r="G280" s="80"/>
      <c r="H280" s="80"/>
      <c r="I280" s="80"/>
      <c r="J280" s="80"/>
      <c r="K280" s="80"/>
      <c r="L280" s="80"/>
      <c r="M280" s="80"/>
      <c r="N280" s="80"/>
      <c r="O280" s="80"/>
    </row>
    <row r="281" spans="1:15" ht="12">
      <c r="A281" s="80"/>
      <c r="B281" s="80"/>
      <c r="C281" s="80"/>
      <c r="D281" s="80"/>
      <c r="E281" s="80"/>
      <c r="F281" s="80"/>
      <c r="G281" s="80"/>
      <c r="H281" s="80"/>
      <c r="I281" s="80"/>
      <c r="J281" s="80"/>
      <c r="K281" s="80"/>
      <c r="L281" s="80"/>
      <c r="M281" s="80"/>
      <c r="N281" s="80"/>
      <c r="O281" s="80"/>
    </row>
    <row r="282" spans="1:15" ht="12">
      <c r="A282" s="80"/>
      <c r="B282" s="80"/>
      <c r="C282" s="80"/>
      <c r="D282" s="80"/>
      <c r="E282" s="80"/>
      <c r="F282" s="80"/>
      <c r="G282" s="80"/>
      <c r="H282" s="80"/>
      <c r="I282" s="80"/>
      <c r="J282" s="80"/>
      <c r="K282" s="80"/>
      <c r="L282" s="80"/>
      <c r="M282" s="80"/>
      <c r="N282" s="80"/>
      <c r="O282" s="80"/>
    </row>
    <row r="283" spans="1:15" ht="12">
      <c r="A283" s="80"/>
      <c r="B283" s="80"/>
      <c r="C283" s="80"/>
      <c r="D283" s="80"/>
      <c r="E283" s="80"/>
      <c r="F283" s="80"/>
      <c r="G283" s="80"/>
      <c r="H283" s="80"/>
      <c r="I283" s="80"/>
      <c r="J283" s="80"/>
      <c r="K283" s="80"/>
      <c r="L283" s="80"/>
      <c r="M283" s="80"/>
      <c r="N283" s="80"/>
      <c r="O283" s="80"/>
    </row>
    <row r="284" spans="1:15" ht="12">
      <c r="A284" s="80"/>
      <c r="B284" s="80"/>
      <c r="C284" s="80"/>
      <c r="D284" s="80"/>
      <c r="E284" s="80"/>
      <c r="F284" s="80"/>
      <c r="G284" s="80"/>
      <c r="H284" s="80"/>
      <c r="I284" s="80"/>
      <c r="J284" s="80"/>
      <c r="K284" s="80"/>
      <c r="L284" s="80"/>
      <c r="M284" s="80"/>
      <c r="N284" s="80"/>
      <c r="O284" s="80"/>
    </row>
    <row r="285" spans="1:15" ht="12">
      <c r="A285" s="80"/>
      <c r="B285" s="80"/>
      <c r="C285" s="80"/>
      <c r="D285" s="80"/>
      <c r="E285" s="80"/>
      <c r="F285" s="80"/>
      <c r="G285" s="80"/>
      <c r="H285" s="80"/>
      <c r="I285" s="80"/>
      <c r="J285" s="80"/>
      <c r="K285" s="80"/>
      <c r="L285" s="80"/>
      <c r="M285" s="80"/>
      <c r="N285" s="80"/>
      <c r="O285" s="80"/>
    </row>
    <row r="286" spans="1:15" ht="12">
      <c r="A286" s="80"/>
      <c r="B286" s="80"/>
      <c r="C286" s="80"/>
      <c r="D286" s="80"/>
      <c r="E286" s="80"/>
      <c r="F286" s="80"/>
      <c r="G286" s="80"/>
      <c r="H286" s="80"/>
      <c r="I286" s="80"/>
      <c r="J286" s="80"/>
      <c r="K286" s="80"/>
      <c r="L286" s="80"/>
      <c r="M286" s="80"/>
      <c r="N286" s="80"/>
      <c r="O286" s="80"/>
    </row>
    <row r="287" spans="1:15" ht="12">
      <c r="A287" s="80"/>
      <c r="B287" s="80"/>
      <c r="C287" s="80"/>
      <c r="D287" s="80"/>
      <c r="E287" s="80"/>
      <c r="F287" s="80"/>
      <c r="G287" s="80"/>
      <c r="H287" s="80"/>
      <c r="I287" s="80"/>
      <c r="J287" s="80"/>
      <c r="K287" s="80"/>
      <c r="L287" s="80"/>
      <c r="M287" s="80"/>
      <c r="N287" s="80"/>
      <c r="O287" s="80"/>
    </row>
    <row r="288" spans="1:15" ht="12">
      <c r="A288" s="80"/>
      <c r="B288" s="80"/>
      <c r="C288" s="80"/>
      <c r="D288" s="80"/>
      <c r="E288" s="80"/>
      <c r="F288" s="80"/>
      <c r="G288" s="80"/>
      <c r="H288" s="80"/>
      <c r="I288" s="80"/>
      <c r="J288" s="80"/>
      <c r="K288" s="80"/>
      <c r="L288" s="80"/>
      <c r="M288" s="80"/>
      <c r="N288" s="80"/>
      <c r="O288" s="80"/>
    </row>
    <row r="289" spans="1:15" ht="12">
      <c r="A289" s="80"/>
      <c r="B289" s="80"/>
      <c r="C289" s="80"/>
      <c r="D289" s="80"/>
      <c r="E289" s="80"/>
      <c r="F289" s="80"/>
      <c r="G289" s="80"/>
      <c r="H289" s="80"/>
      <c r="I289" s="80"/>
      <c r="J289" s="80"/>
      <c r="K289" s="80"/>
      <c r="L289" s="80"/>
      <c r="M289" s="80"/>
      <c r="N289" s="80"/>
      <c r="O289" s="80"/>
    </row>
    <row r="290" spans="1:15" ht="12">
      <c r="A290" s="80"/>
      <c r="B290" s="80"/>
      <c r="C290" s="80"/>
      <c r="D290" s="80"/>
      <c r="E290" s="80"/>
      <c r="F290" s="80"/>
      <c r="G290" s="80"/>
      <c r="H290" s="80"/>
      <c r="I290" s="80"/>
      <c r="J290" s="80"/>
      <c r="K290" s="80"/>
      <c r="L290" s="80"/>
      <c r="M290" s="80"/>
      <c r="N290" s="80"/>
      <c r="O290" s="80"/>
    </row>
    <row r="291" spans="1:15" ht="12">
      <c r="A291" s="80"/>
      <c r="B291" s="80"/>
      <c r="C291" s="80"/>
      <c r="D291" s="80"/>
      <c r="E291" s="80"/>
      <c r="F291" s="80"/>
      <c r="G291" s="80"/>
      <c r="H291" s="80"/>
      <c r="I291" s="80"/>
      <c r="J291" s="80"/>
      <c r="K291" s="80"/>
      <c r="L291" s="80"/>
      <c r="M291" s="80"/>
      <c r="N291" s="80"/>
      <c r="O291" s="80"/>
    </row>
    <row r="292" spans="1:15" ht="12">
      <c r="A292" s="80"/>
      <c r="B292" s="80"/>
      <c r="C292" s="80"/>
      <c r="D292" s="80"/>
      <c r="E292" s="80"/>
      <c r="F292" s="80"/>
      <c r="G292" s="80"/>
      <c r="H292" s="80"/>
      <c r="I292" s="80"/>
      <c r="J292" s="80"/>
      <c r="K292" s="80"/>
      <c r="L292" s="80"/>
      <c r="M292" s="80"/>
      <c r="N292" s="80"/>
      <c r="O292" s="80"/>
    </row>
    <row r="293" spans="1:15" ht="12">
      <c r="A293" s="80"/>
      <c r="B293" s="80"/>
      <c r="C293" s="80"/>
      <c r="D293" s="80"/>
      <c r="E293" s="80"/>
      <c r="F293" s="80"/>
      <c r="G293" s="80"/>
      <c r="H293" s="80"/>
      <c r="I293" s="80"/>
      <c r="J293" s="80"/>
      <c r="K293" s="80"/>
      <c r="L293" s="80"/>
      <c r="M293" s="80"/>
      <c r="N293" s="80"/>
      <c r="O293" s="80"/>
    </row>
    <row r="294" spans="1:15" ht="12">
      <c r="A294" s="80"/>
      <c r="B294" s="80"/>
      <c r="C294" s="80"/>
      <c r="D294" s="80"/>
      <c r="E294" s="80"/>
      <c r="F294" s="80"/>
      <c r="G294" s="80"/>
      <c r="H294" s="80"/>
      <c r="I294" s="80"/>
      <c r="J294" s="80"/>
      <c r="K294" s="80"/>
      <c r="L294" s="80"/>
      <c r="M294" s="80"/>
      <c r="N294" s="80"/>
      <c r="O294" s="80"/>
    </row>
    <row r="295" spans="1:15" ht="12">
      <c r="A295" s="80"/>
      <c r="B295" s="80"/>
      <c r="C295" s="80"/>
      <c r="D295" s="80"/>
      <c r="E295" s="80"/>
      <c r="F295" s="80"/>
      <c r="G295" s="80"/>
      <c r="H295" s="80"/>
      <c r="I295" s="80"/>
      <c r="J295" s="80"/>
      <c r="K295" s="80"/>
      <c r="L295" s="80"/>
      <c r="M295" s="80"/>
      <c r="N295" s="80"/>
      <c r="O295" s="80"/>
    </row>
    <row r="296" spans="1:15" ht="12">
      <c r="A296" s="80"/>
      <c r="B296" s="80"/>
      <c r="C296" s="80"/>
      <c r="D296" s="80"/>
      <c r="E296" s="80"/>
      <c r="F296" s="80"/>
      <c r="G296" s="80"/>
      <c r="H296" s="80"/>
      <c r="I296" s="80"/>
      <c r="J296" s="80"/>
      <c r="K296" s="80"/>
      <c r="L296" s="80"/>
      <c r="M296" s="80"/>
      <c r="N296" s="80"/>
      <c r="O296" s="80"/>
    </row>
    <row r="297" spans="1:15" ht="12">
      <c r="A297" s="80"/>
      <c r="B297" s="80"/>
      <c r="C297" s="80"/>
      <c r="D297" s="80"/>
      <c r="E297" s="80"/>
      <c r="F297" s="80"/>
      <c r="G297" s="80"/>
      <c r="H297" s="80"/>
      <c r="I297" s="80"/>
      <c r="J297" s="80"/>
      <c r="K297" s="80"/>
      <c r="L297" s="80"/>
      <c r="M297" s="80"/>
      <c r="N297" s="80"/>
      <c r="O297" s="80"/>
    </row>
    <row r="298" spans="1:15" ht="12">
      <c r="A298" s="80"/>
      <c r="B298" s="80"/>
      <c r="C298" s="80"/>
      <c r="D298" s="80"/>
      <c r="E298" s="80"/>
      <c r="F298" s="80"/>
      <c r="G298" s="80"/>
      <c r="H298" s="80"/>
      <c r="I298" s="80"/>
      <c r="J298" s="80"/>
      <c r="K298" s="80"/>
      <c r="L298" s="80"/>
      <c r="M298" s="80"/>
      <c r="N298" s="80"/>
      <c r="O298" s="80"/>
    </row>
    <row r="299" spans="1:15" ht="12">
      <c r="A299" s="80"/>
      <c r="B299" s="80"/>
      <c r="C299" s="80"/>
      <c r="D299" s="80"/>
      <c r="E299" s="80"/>
      <c r="F299" s="80"/>
      <c r="G299" s="80"/>
      <c r="H299" s="80"/>
      <c r="I299" s="80"/>
      <c r="J299" s="80"/>
      <c r="K299" s="80"/>
      <c r="L299" s="80"/>
      <c r="M299" s="80"/>
      <c r="N299" s="80"/>
      <c r="O299" s="80"/>
    </row>
    <row r="300" spans="1:15" ht="12">
      <c r="A300" s="80"/>
      <c r="B300" s="80"/>
      <c r="C300" s="80"/>
      <c r="D300" s="80"/>
      <c r="E300" s="80"/>
      <c r="F300" s="80"/>
      <c r="G300" s="80"/>
      <c r="H300" s="80"/>
      <c r="I300" s="80"/>
      <c r="J300" s="80"/>
      <c r="K300" s="80"/>
      <c r="L300" s="80"/>
      <c r="M300" s="80"/>
      <c r="N300" s="80"/>
      <c r="O300" s="80"/>
    </row>
    <row r="301" spans="1:15" ht="12">
      <c r="A301" s="80"/>
      <c r="B301" s="80"/>
      <c r="C301" s="80"/>
      <c r="D301" s="80"/>
      <c r="E301" s="80"/>
      <c r="F301" s="80"/>
      <c r="G301" s="80"/>
      <c r="H301" s="80"/>
      <c r="I301" s="80"/>
      <c r="J301" s="80"/>
      <c r="K301" s="80"/>
      <c r="L301" s="80"/>
      <c r="M301" s="80"/>
      <c r="N301" s="80"/>
      <c r="O301" s="80"/>
    </row>
    <row r="302" spans="1:15" ht="12">
      <c r="A302" s="80"/>
      <c r="B302" s="80"/>
      <c r="C302" s="80"/>
      <c r="D302" s="80"/>
      <c r="E302" s="80"/>
      <c r="F302" s="80"/>
      <c r="G302" s="80"/>
      <c r="H302" s="80"/>
      <c r="I302" s="80"/>
      <c r="J302" s="80"/>
      <c r="K302" s="80"/>
      <c r="L302" s="80"/>
      <c r="M302" s="80"/>
      <c r="N302" s="80"/>
      <c r="O302" s="80"/>
    </row>
    <row r="303" spans="1:15" ht="12">
      <c r="A303" s="80"/>
      <c r="B303" s="80"/>
      <c r="C303" s="80"/>
      <c r="D303" s="80"/>
      <c r="E303" s="80"/>
      <c r="F303" s="80"/>
      <c r="G303" s="80"/>
      <c r="H303" s="80"/>
      <c r="I303" s="80"/>
      <c r="J303" s="80"/>
      <c r="K303" s="80"/>
      <c r="L303" s="80"/>
      <c r="M303" s="80"/>
      <c r="N303" s="80"/>
      <c r="O303" s="80"/>
    </row>
    <row r="304" spans="1:15" ht="12">
      <c r="A304" s="80"/>
      <c r="B304" s="80"/>
      <c r="C304" s="80"/>
      <c r="D304" s="80"/>
      <c r="E304" s="80"/>
      <c r="F304" s="80"/>
      <c r="G304" s="80"/>
      <c r="H304" s="80"/>
      <c r="I304" s="80"/>
      <c r="J304" s="80"/>
      <c r="K304" s="80"/>
      <c r="L304" s="80"/>
      <c r="M304" s="80"/>
      <c r="N304" s="80"/>
      <c r="O304" s="80"/>
    </row>
    <row r="305" spans="1:15" ht="12">
      <c r="A305" s="80"/>
      <c r="B305" s="80"/>
      <c r="C305" s="80"/>
      <c r="D305" s="80"/>
      <c r="E305" s="80"/>
      <c r="F305" s="80"/>
      <c r="G305" s="80"/>
      <c r="H305" s="80"/>
      <c r="I305" s="80"/>
      <c r="J305" s="80"/>
      <c r="K305" s="80"/>
      <c r="L305" s="80"/>
      <c r="M305" s="80"/>
      <c r="N305" s="80"/>
      <c r="O305" s="80"/>
    </row>
    <row r="306" spans="1:15" ht="12">
      <c r="A306" s="80"/>
      <c r="B306" s="80"/>
      <c r="C306" s="80"/>
      <c r="D306" s="80"/>
      <c r="E306" s="80"/>
      <c r="F306" s="80"/>
      <c r="G306" s="80"/>
      <c r="H306" s="80"/>
      <c r="I306" s="80"/>
      <c r="J306" s="80"/>
      <c r="K306" s="80"/>
      <c r="L306" s="80"/>
      <c r="M306" s="80"/>
      <c r="N306" s="80"/>
      <c r="O306" s="80"/>
    </row>
    <row r="307" spans="1:15" ht="12">
      <c r="A307" s="80"/>
      <c r="B307" s="80"/>
      <c r="C307" s="80"/>
      <c r="D307" s="80"/>
      <c r="E307" s="80"/>
      <c r="F307" s="80"/>
      <c r="G307" s="80"/>
      <c r="H307" s="80"/>
      <c r="I307" s="80"/>
      <c r="J307" s="80"/>
      <c r="K307" s="80"/>
      <c r="L307" s="80"/>
      <c r="M307" s="80"/>
      <c r="N307" s="80"/>
      <c r="O307" s="80"/>
    </row>
  </sheetData>
  <sheetProtection algorithmName="SHA-512" hashValue="vquk49ntC/1dXlKP2gBDPNhTIFyEqDggiSLQ6XcJVR3iR5mNkHnQX8lVzmpJ0UKN4O2TWE3hmqq5Yq3AMqYK9A==" saltValue="KE1j1bqIz3W7pqsJCH+yzA==" spinCount="100000" sheet="1" objects="1" scenarios="1"/>
  <mergeCells count="42">
    <mergeCell ref="A4:O4"/>
    <mergeCell ref="A5:O5"/>
    <mergeCell ref="A6:O6"/>
    <mergeCell ref="A7:O7"/>
    <mergeCell ref="B24:E24"/>
    <mergeCell ref="B27:E27"/>
    <mergeCell ref="B28:E28"/>
    <mergeCell ref="B29:E29"/>
    <mergeCell ref="B30:E30"/>
    <mergeCell ref="B31:E31"/>
    <mergeCell ref="B32:E32"/>
    <mergeCell ref="B33:E33"/>
    <mergeCell ref="B34:E34"/>
    <mergeCell ref="B58:E58"/>
    <mergeCell ref="B51:E51"/>
    <mergeCell ref="B53:E53"/>
    <mergeCell ref="B55:E55"/>
    <mergeCell ref="B56:E56"/>
    <mergeCell ref="B57:E57"/>
    <mergeCell ref="B46:E46"/>
    <mergeCell ref="B47:E47"/>
    <mergeCell ref="B48:E48"/>
    <mergeCell ref="B49:E49"/>
    <mergeCell ref="B50:E50"/>
    <mergeCell ref="B44:E44"/>
    <mergeCell ref="B38:E38"/>
    <mergeCell ref="A2:O2"/>
    <mergeCell ref="A3:O3"/>
    <mergeCell ref="B35:E35"/>
    <mergeCell ref="B36:E36"/>
    <mergeCell ref="B13:E13"/>
    <mergeCell ref="B14:E14"/>
    <mergeCell ref="B15:E15"/>
    <mergeCell ref="B16:E16"/>
    <mergeCell ref="B17:E17"/>
    <mergeCell ref="B18:E18"/>
    <mergeCell ref="B19:E19"/>
    <mergeCell ref="B20:E20"/>
    <mergeCell ref="B21:E21"/>
    <mergeCell ref="B22:E22"/>
    <mergeCell ref="B23:E23"/>
    <mergeCell ref="B26:E26"/>
  </mergeCells>
  <pageMargins left="0.7" right="0.7" top="0.75" bottom="0.75" header="0.3" footer="0.3"/>
  <pageSetup scale="7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L40"/>
  <sheetViews>
    <sheetView workbookViewId="0">
      <pane ySplit="8" topLeftCell="A9" activePane="bottomLeft" state="frozen"/>
      <selection pane="bottomLeft"/>
    </sheetView>
  </sheetViews>
  <sheetFormatPr defaultColWidth="9.140625" defaultRowHeight="12.75"/>
  <cols>
    <col min="1" max="1" width="4.5703125" style="5" customWidth="1"/>
    <col min="2" max="2" width="9.140625" style="5"/>
    <col min="3" max="7" width="10.7109375" style="5" customWidth="1"/>
    <col min="8" max="8" width="9.140625" style="5"/>
    <col min="9" max="9" width="3.85546875" style="5" customWidth="1"/>
    <col min="10" max="10" width="12.7109375" style="5" customWidth="1"/>
    <col min="11" max="16384" width="9.140625" style="5"/>
  </cols>
  <sheetData>
    <row r="1" spans="1:12">
      <c r="H1" s="123" t="s">
        <v>154</v>
      </c>
      <c r="I1" s="11">
        <f>'Data Entry'!G2</f>
        <v>0</v>
      </c>
    </row>
    <row r="2" spans="1:12">
      <c r="B2" s="16" t="str">
        <f>'Data Entry'!C2</f>
        <v/>
      </c>
      <c r="C2" s="3"/>
      <c r="D2" s="3"/>
      <c r="E2" s="4"/>
      <c r="F2" s="3"/>
      <c r="G2" s="3"/>
      <c r="H2" s="4"/>
    </row>
    <row r="3" spans="1:12">
      <c r="B3" s="14" t="str">
        <f>'Data Entry'!C3</f>
        <v/>
      </c>
      <c r="C3" s="3"/>
      <c r="D3" s="3"/>
      <c r="E3" s="3"/>
      <c r="F3" s="3"/>
      <c r="G3" s="3"/>
      <c r="H3" s="4"/>
    </row>
    <row r="4" spans="1:12">
      <c r="B4" s="14"/>
      <c r="C4" s="3"/>
      <c r="D4" s="3"/>
      <c r="E4" s="278" t="s">
        <v>1104</v>
      </c>
      <c r="F4" s="3"/>
      <c r="G4" s="3"/>
      <c r="H4" s="4"/>
    </row>
    <row r="5" spans="1:12">
      <c r="B5" s="14" t="s">
        <v>155</v>
      </c>
      <c r="C5" s="4"/>
      <c r="D5" s="4"/>
      <c r="E5" s="4"/>
      <c r="F5" s="4"/>
      <c r="G5" s="4"/>
      <c r="H5" s="4"/>
    </row>
    <row r="6" spans="1:12">
      <c r="B6" s="16" t="s">
        <v>41</v>
      </c>
      <c r="C6" s="4"/>
      <c r="D6" s="4"/>
      <c r="E6" s="4"/>
      <c r="F6" s="4"/>
      <c r="G6" s="4"/>
      <c r="H6" s="16"/>
    </row>
    <row r="7" spans="1:12">
      <c r="B7" s="16" t="s">
        <v>157</v>
      </c>
      <c r="C7" s="4"/>
      <c r="D7" s="16"/>
      <c r="E7" s="4"/>
      <c r="F7" s="4"/>
      <c r="G7" s="16"/>
      <c r="H7" s="16"/>
    </row>
    <row r="8" spans="1:12">
      <c r="B8" s="16" t="str">
        <f>'Data Entry'!G1</f>
        <v>JUNE 30, 2024</v>
      </c>
      <c r="C8" s="4"/>
      <c r="D8" s="16"/>
      <c r="E8" s="4"/>
      <c r="F8" s="16"/>
      <c r="G8" s="4"/>
      <c r="H8" s="4"/>
      <c r="I8" s="7"/>
    </row>
    <row r="9" spans="1:12" ht="15.75">
      <c r="C9" s="116"/>
      <c r="D9" s="4"/>
      <c r="E9" s="4"/>
      <c r="F9" s="4"/>
      <c r="G9" s="4"/>
      <c r="H9" s="4"/>
      <c r="I9" s="4"/>
    </row>
    <row r="10" spans="1:12" ht="15.75">
      <c r="C10" s="116"/>
      <c r="D10" s="4"/>
      <c r="E10" s="4"/>
      <c r="F10" s="4"/>
      <c r="G10" s="4"/>
      <c r="H10" s="4"/>
      <c r="I10" s="4"/>
    </row>
    <row r="11" spans="1:12" ht="15.75">
      <c r="J11" s="137" t="s">
        <v>42</v>
      </c>
      <c r="L11" s="137"/>
    </row>
    <row r="12" spans="1:12" ht="16.5" thickBot="1">
      <c r="B12" s="18" t="s">
        <v>56</v>
      </c>
      <c r="D12" s="269" t="s">
        <v>309</v>
      </c>
      <c r="J12" s="270" t="s">
        <v>570</v>
      </c>
      <c r="L12" s="137"/>
    </row>
    <row r="13" spans="1:12">
      <c r="B13" s="18" t="s">
        <v>57</v>
      </c>
    </row>
    <row r="14" spans="1:12">
      <c r="A14" s="5">
        <v>1</v>
      </c>
      <c r="B14" s="5">
        <v>3000</v>
      </c>
      <c r="C14" s="5" t="s">
        <v>58</v>
      </c>
      <c r="H14" s="271" t="s">
        <v>44</v>
      </c>
      <c r="J14" s="272">
        <f>SUM('Data Entry'!E113:E118)</f>
        <v>0</v>
      </c>
      <c r="L14" s="271"/>
    </row>
    <row r="15" spans="1:12">
      <c r="A15" s="5">
        <v>2</v>
      </c>
      <c r="B15" s="5">
        <v>3100</v>
      </c>
      <c r="C15" s="5" t="s">
        <v>45</v>
      </c>
      <c r="H15" s="271" t="s">
        <v>44</v>
      </c>
      <c r="J15" s="273">
        <f>SUM('Data Entry'!E126:E131)</f>
        <v>0</v>
      </c>
      <c r="L15" s="271"/>
    </row>
    <row r="16" spans="1:12">
      <c r="A16" s="5">
        <v>3</v>
      </c>
      <c r="B16" s="5">
        <v>3200</v>
      </c>
      <c r="C16" s="5" t="s">
        <v>59</v>
      </c>
      <c r="H16" s="271" t="s">
        <v>44</v>
      </c>
      <c r="J16" s="273">
        <f>SUM('Data Entry'!E134:E135)</f>
        <v>0</v>
      </c>
      <c r="L16" s="271"/>
    </row>
    <row r="17" spans="1:12">
      <c r="A17" s="5">
        <v>4</v>
      </c>
      <c r="B17" s="5">
        <v>3300</v>
      </c>
      <c r="C17" s="5" t="s">
        <v>46</v>
      </c>
      <c r="H17" s="271" t="s">
        <v>44</v>
      </c>
      <c r="J17" s="273">
        <f>SUM('Data Entry'!E137:E138)</f>
        <v>0</v>
      </c>
      <c r="L17" s="271"/>
    </row>
    <row r="18" spans="1:12">
      <c r="A18" s="5">
        <v>5</v>
      </c>
      <c r="B18" s="5" t="s">
        <v>47</v>
      </c>
      <c r="C18" s="5" t="s">
        <v>60</v>
      </c>
      <c r="H18" s="271" t="s">
        <v>44</v>
      </c>
      <c r="J18" s="273">
        <f>SUM('Data Entry'!E140:E151)+'Data Entry'!E154+'Data Entry'!E123</f>
        <v>0</v>
      </c>
      <c r="L18" s="271"/>
    </row>
    <row r="19" spans="1:12">
      <c r="A19" s="5">
        <v>6</v>
      </c>
      <c r="B19" s="5">
        <v>3600</v>
      </c>
      <c r="C19" s="5" t="s">
        <v>61</v>
      </c>
      <c r="H19" s="271" t="s">
        <v>44</v>
      </c>
      <c r="J19" s="274">
        <f>SUM('Data Entry'!E158:E161)</f>
        <v>0</v>
      </c>
      <c r="L19" s="271"/>
    </row>
    <row r="20" spans="1:12" ht="13.5" thickBot="1">
      <c r="J20" s="275"/>
    </row>
    <row r="21" spans="1:12">
      <c r="A21" s="5">
        <v>7</v>
      </c>
      <c r="C21" s="5" t="s">
        <v>62</v>
      </c>
      <c r="H21" s="271" t="s">
        <v>44</v>
      </c>
      <c r="J21" s="272">
        <f>SUM(J14:J19)</f>
        <v>0</v>
      </c>
      <c r="L21" s="271"/>
    </row>
    <row r="23" spans="1:12" ht="15.75">
      <c r="D23" s="269" t="s">
        <v>380</v>
      </c>
    </row>
    <row r="24" spans="1:12" ht="15.75">
      <c r="B24" s="116" t="s">
        <v>63</v>
      </c>
      <c r="C24" s="116"/>
      <c r="D24" s="116"/>
      <c r="E24" s="116"/>
      <c r="F24" s="116"/>
      <c r="G24" s="116"/>
      <c r="H24" s="116"/>
      <c r="I24" s="4"/>
    </row>
    <row r="25" spans="1:12" ht="15.75">
      <c r="B25" s="116"/>
      <c r="C25" s="116"/>
      <c r="D25" s="116"/>
      <c r="E25" s="116"/>
      <c r="F25" s="116"/>
      <c r="G25" s="116"/>
      <c r="H25" s="116"/>
    </row>
    <row r="26" spans="1:12">
      <c r="A26" s="5">
        <v>8</v>
      </c>
      <c r="C26" s="5" t="s">
        <v>64</v>
      </c>
      <c r="H26" s="271" t="s">
        <v>44</v>
      </c>
      <c r="J26" s="272">
        <f>'Data Entry'!E170</f>
        <v>0</v>
      </c>
    </row>
    <row r="27" spans="1:12">
      <c r="A27" s="5">
        <v>9</v>
      </c>
      <c r="C27" s="5" t="s">
        <v>65</v>
      </c>
      <c r="H27" s="271" t="s">
        <v>44</v>
      </c>
      <c r="J27" s="273">
        <f>'Data Entry'!E169</f>
        <v>0</v>
      </c>
      <c r="L27" s="271"/>
    </row>
    <row r="28" spans="1:12">
      <c r="A28" s="5">
        <v>10</v>
      </c>
      <c r="B28" s="5">
        <v>4010</v>
      </c>
      <c r="C28" s="5" t="s">
        <v>97</v>
      </c>
      <c r="H28" s="271" t="s">
        <v>44</v>
      </c>
      <c r="J28" s="273">
        <f>SUM(J26:J27)</f>
        <v>0</v>
      </c>
      <c r="L28" s="271"/>
    </row>
    <row r="29" spans="1:12">
      <c r="A29" s="5">
        <v>11</v>
      </c>
      <c r="B29" s="5" t="s">
        <v>66</v>
      </c>
      <c r="C29" s="5" t="s">
        <v>67</v>
      </c>
      <c r="H29" s="271" t="s">
        <v>44</v>
      </c>
      <c r="J29" s="273">
        <f>SUM('Data Entry'!E171:E179)</f>
        <v>0</v>
      </c>
      <c r="L29" s="271"/>
    </row>
    <row r="30" spans="1:12">
      <c r="A30" s="5">
        <v>12</v>
      </c>
      <c r="B30" s="5" t="s">
        <v>68</v>
      </c>
      <c r="C30" s="5" t="s">
        <v>69</v>
      </c>
      <c r="H30" s="271" t="s">
        <v>44</v>
      </c>
      <c r="J30" s="273">
        <f>SUM(J28:J29)</f>
        <v>0</v>
      </c>
      <c r="L30" s="271"/>
    </row>
    <row r="31" spans="1:12">
      <c r="A31" s="5">
        <v>13</v>
      </c>
      <c r="B31" s="5" t="s">
        <v>70</v>
      </c>
      <c r="C31" s="5" t="s">
        <v>51</v>
      </c>
      <c r="H31" s="271" t="s">
        <v>44</v>
      </c>
      <c r="J31" s="273">
        <f>SUM('Data Entry'!E182:E192)</f>
        <v>0</v>
      </c>
      <c r="L31" s="271"/>
    </row>
    <row r="32" spans="1:12">
      <c r="A32" s="5">
        <v>14</v>
      </c>
      <c r="B32" s="5" t="s">
        <v>71</v>
      </c>
      <c r="C32" s="5" t="s">
        <v>53</v>
      </c>
      <c r="H32" s="271" t="s">
        <v>44</v>
      </c>
      <c r="J32" s="273">
        <f>SUM('Data Entry'!E195:E205)</f>
        <v>0</v>
      </c>
      <c r="L32" s="271"/>
    </row>
    <row r="33" spans="1:12">
      <c r="A33" s="5">
        <v>15</v>
      </c>
      <c r="B33" s="5" t="s">
        <v>72</v>
      </c>
      <c r="C33" s="5" t="s">
        <v>75</v>
      </c>
      <c r="H33" s="271" t="s">
        <v>44</v>
      </c>
      <c r="J33" s="273">
        <f>SUM('Data Entry'!E208:E215)+SUM('Data Entry'!E217:E224)-'Data Entry'!E212</f>
        <v>0</v>
      </c>
      <c r="L33" s="271"/>
    </row>
    <row r="34" spans="1:12" ht="13.5" thickBot="1">
      <c r="J34" s="276"/>
    </row>
    <row r="35" spans="1:12">
      <c r="A35" s="5">
        <v>16</v>
      </c>
      <c r="C35" s="5" t="s">
        <v>95</v>
      </c>
      <c r="H35" s="271" t="s">
        <v>44</v>
      </c>
      <c r="J35" s="277">
        <f>SUM(J30:J33)</f>
        <v>0</v>
      </c>
      <c r="L35" s="271"/>
    </row>
    <row r="36" spans="1:12" ht="13.5" thickBot="1">
      <c r="J36" s="276"/>
    </row>
    <row r="37" spans="1:12">
      <c r="A37" s="5">
        <v>17</v>
      </c>
      <c r="C37" s="5" t="s">
        <v>76</v>
      </c>
      <c r="H37" s="271" t="s">
        <v>44</v>
      </c>
      <c r="J37" s="272">
        <f>J21-J35</f>
        <v>0</v>
      </c>
      <c r="L37" s="271"/>
    </row>
    <row r="38" spans="1:12">
      <c r="H38" s="271"/>
      <c r="J38" s="75"/>
      <c r="L38" s="271"/>
    </row>
    <row r="39" spans="1:12">
      <c r="C39" s="5" t="s">
        <v>1091</v>
      </c>
      <c r="J39" s="5">
        <f>'Data Entry'!G6+'Data Entry'!I6</f>
        <v>0</v>
      </c>
    </row>
    <row r="40" spans="1:12">
      <c r="C40" s="5" t="s">
        <v>77</v>
      </c>
      <c r="J40" s="279" t="e">
        <f>J35/J39</f>
        <v>#DIV/0!</v>
      </c>
    </row>
  </sheetData>
  <sheetProtection algorithmName="SHA-512" hashValue="uCkMROfCRDtJ4nx6BWdXA1K3mesSRkTpked10FhWtyykVnPW3y4aowGmTaJUx12frk5nwzCmkxGKXb2Pp2+diA==" saltValue="jVjvJgkFGI4c53gxPQXexg==" spinCount="100000" sheet="1" objects="1" scenarios="1"/>
  <phoneticPr fontId="29"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Helpful Infomation</vt:lpstr>
      <vt:lpstr>Parish Info</vt:lpstr>
      <vt:lpstr>Data Entry</vt:lpstr>
      <vt:lpstr>COVID-19</vt:lpstr>
      <vt:lpstr>Restricted &amp; Debt Recon</vt:lpstr>
      <vt:lpstr>Explanations</vt:lpstr>
      <vt:lpstr>Balance Sheet</vt:lpstr>
      <vt:lpstr>P&amp;L</vt:lpstr>
      <vt:lpstr>School</vt:lpstr>
      <vt:lpstr>Assessment</vt:lpstr>
      <vt:lpstr>Cover Letter</vt:lpstr>
      <vt:lpstr>'Balance Sheet'!Print_Area</vt:lpstr>
      <vt:lpstr>'Cover Letter'!Print_Area</vt:lpstr>
      <vt:lpstr>'COVID-19'!Print_Area</vt:lpstr>
      <vt:lpstr>'Data Entry'!Print_Area</vt:lpstr>
      <vt:lpstr>Explanations!Print_Area</vt:lpstr>
      <vt:lpstr>'Helpful Infomation'!Print_Area</vt:lpstr>
      <vt:lpstr>'P&amp;L'!Print_Area</vt:lpstr>
      <vt:lpstr>'Restricted &amp; Debt Recon'!Print_Area</vt:lpstr>
      <vt:lpstr>School!Print_Area</vt:lpstr>
      <vt:lpstr>'Data Entry'!Print_Titles</vt:lpstr>
      <vt:lpstr>Schools</vt:lpstr>
    </vt:vector>
  </TitlesOfParts>
  <Company>Archdiocese of Milwaukee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Hoeller</dc:creator>
  <cp:lastModifiedBy>Michael Waddell</cp:lastModifiedBy>
  <cp:lastPrinted>2024-05-02T14:56:47Z</cp:lastPrinted>
  <dcterms:created xsi:type="dcterms:W3CDTF">2003-06-26T21:04:36Z</dcterms:created>
  <dcterms:modified xsi:type="dcterms:W3CDTF">2024-07-10T16:07:21Z</dcterms:modified>
</cp:coreProperties>
</file>