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I:\Covid 19\ERC\"/>
    </mc:Choice>
  </mc:AlternateContent>
  <xr:revisionPtr revIDLastSave="0" documentId="13_ncr:1_{6147E717-42D9-4C80-8D4F-9ACE084A89B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0 ERTC" sheetId="1" r:id="rId1"/>
    <sheet name="ERC Gross Receipts Test" sheetId="10" r:id="rId2"/>
    <sheet name="2021-Q1 ERTC" sheetId="6" r:id="rId3"/>
    <sheet name="2021-Q2 ERTC" sheetId="7" r:id="rId4"/>
    <sheet name="2021-Q3 ERTC" sheetId="8" r:id="rId5"/>
    <sheet name="2021-Q4 ERTC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0" l="1"/>
  <c r="I8" i="10"/>
  <c r="H8" i="10"/>
  <c r="G8" i="10"/>
  <c r="F8" i="10"/>
  <c r="E8" i="10"/>
  <c r="H7" i="10"/>
  <c r="L7" i="10" s="1"/>
  <c r="G7" i="10"/>
  <c r="I7" i="10" s="1"/>
  <c r="F7" i="10"/>
  <c r="E7" i="10"/>
  <c r="L6" i="10"/>
  <c r="I6" i="10"/>
  <c r="H6" i="10"/>
  <c r="G6" i="10"/>
  <c r="F6" i="10"/>
  <c r="E6" i="10"/>
  <c r="H5" i="10"/>
  <c r="L5" i="10" s="1"/>
  <c r="G5" i="10"/>
  <c r="I5" i="10" s="1"/>
  <c r="K5" i="10" s="1"/>
  <c r="F5" i="10"/>
  <c r="E5" i="10"/>
  <c r="K6" i="10" l="1"/>
  <c r="K7" i="10" s="1"/>
  <c r="K8" i="10" s="1"/>
  <c r="J5" i="10"/>
  <c r="J7" i="10"/>
  <c r="J8" i="10"/>
  <c r="J6" i="10"/>
  <c r="K17" i="9" l="1"/>
  <c r="J17" i="9"/>
  <c r="I17" i="9"/>
  <c r="G17" i="9"/>
  <c r="F17" i="9"/>
  <c r="E17" i="9"/>
  <c r="D17" i="9"/>
  <c r="C17" i="9"/>
  <c r="B17" i="9"/>
  <c r="L16" i="9"/>
  <c r="M16" i="9" s="1"/>
  <c r="N16" i="9" s="1"/>
  <c r="H16" i="9"/>
  <c r="L15" i="9"/>
  <c r="M15" i="9" s="1"/>
  <c r="N15" i="9" s="1"/>
  <c r="H15" i="9"/>
  <c r="L14" i="9"/>
  <c r="M14" i="9" s="1"/>
  <c r="N14" i="9" s="1"/>
  <c r="H14" i="9"/>
  <c r="L13" i="9"/>
  <c r="M13" i="9" s="1"/>
  <c r="N13" i="9" s="1"/>
  <c r="H13" i="9"/>
  <c r="L12" i="9"/>
  <c r="M12" i="9" s="1"/>
  <c r="N12" i="9" s="1"/>
  <c r="H12" i="9"/>
  <c r="L11" i="9"/>
  <c r="M11" i="9" s="1"/>
  <c r="N11" i="9" s="1"/>
  <c r="H11" i="9"/>
  <c r="L10" i="9"/>
  <c r="M10" i="9" s="1"/>
  <c r="N10" i="9" s="1"/>
  <c r="H10" i="9"/>
  <c r="L9" i="9"/>
  <c r="M9" i="9" s="1"/>
  <c r="N9" i="9" s="1"/>
  <c r="H9" i="9"/>
  <c r="L8" i="9"/>
  <c r="M8" i="9" s="1"/>
  <c r="N8" i="9" s="1"/>
  <c r="H8" i="9"/>
  <c r="L7" i="9"/>
  <c r="L17" i="9" s="1"/>
  <c r="H7" i="9"/>
  <c r="H17" i="9" s="1"/>
  <c r="K17" i="8"/>
  <c r="J17" i="8"/>
  <c r="I17" i="8"/>
  <c r="G17" i="8"/>
  <c r="F17" i="8"/>
  <c r="E17" i="8"/>
  <c r="D17" i="8"/>
  <c r="C17" i="8"/>
  <c r="B17" i="8"/>
  <c r="L16" i="8"/>
  <c r="M16" i="8" s="1"/>
  <c r="N16" i="8" s="1"/>
  <c r="H16" i="8"/>
  <c r="L15" i="8"/>
  <c r="M15" i="8" s="1"/>
  <c r="N15" i="8" s="1"/>
  <c r="H15" i="8"/>
  <c r="L14" i="8"/>
  <c r="M14" i="8" s="1"/>
  <c r="N14" i="8" s="1"/>
  <c r="H14" i="8"/>
  <c r="L13" i="8"/>
  <c r="M13" i="8" s="1"/>
  <c r="N13" i="8" s="1"/>
  <c r="H13" i="8"/>
  <c r="L12" i="8"/>
  <c r="M12" i="8" s="1"/>
  <c r="N12" i="8" s="1"/>
  <c r="H12" i="8"/>
  <c r="L11" i="8"/>
  <c r="M11" i="8" s="1"/>
  <c r="N11" i="8" s="1"/>
  <c r="H11" i="8"/>
  <c r="L10" i="8"/>
  <c r="M10" i="8" s="1"/>
  <c r="N10" i="8" s="1"/>
  <c r="H10" i="8"/>
  <c r="L9" i="8"/>
  <c r="M9" i="8" s="1"/>
  <c r="N9" i="8" s="1"/>
  <c r="H9" i="8"/>
  <c r="L8" i="8"/>
  <c r="M8" i="8" s="1"/>
  <c r="N8" i="8" s="1"/>
  <c r="H8" i="8"/>
  <c r="L7" i="8"/>
  <c r="L17" i="8" s="1"/>
  <c r="H7" i="8"/>
  <c r="H17" i="8" s="1"/>
  <c r="K17" i="7"/>
  <c r="J17" i="7"/>
  <c r="I17" i="7"/>
  <c r="G17" i="7"/>
  <c r="F17" i="7"/>
  <c r="E17" i="7"/>
  <c r="D17" i="7"/>
  <c r="C17" i="7"/>
  <c r="B17" i="7"/>
  <c r="L16" i="7"/>
  <c r="M16" i="7" s="1"/>
  <c r="N16" i="7" s="1"/>
  <c r="H16" i="7"/>
  <c r="L15" i="7"/>
  <c r="M15" i="7" s="1"/>
  <c r="N15" i="7" s="1"/>
  <c r="H15" i="7"/>
  <c r="L14" i="7"/>
  <c r="M14" i="7" s="1"/>
  <c r="N14" i="7" s="1"/>
  <c r="H14" i="7"/>
  <c r="L13" i="7"/>
  <c r="M13" i="7" s="1"/>
  <c r="N13" i="7" s="1"/>
  <c r="H13" i="7"/>
  <c r="L12" i="7"/>
  <c r="M12" i="7" s="1"/>
  <c r="N12" i="7" s="1"/>
  <c r="H12" i="7"/>
  <c r="L11" i="7"/>
  <c r="M11" i="7" s="1"/>
  <c r="N11" i="7" s="1"/>
  <c r="H11" i="7"/>
  <c r="L10" i="7"/>
  <c r="M10" i="7" s="1"/>
  <c r="N10" i="7" s="1"/>
  <c r="H10" i="7"/>
  <c r="L9" i="7"/>
  <c r="M9" i="7" s="1"/>
  <c r="N9" i="7" s="1"/>
  <c r="H9" i="7"/>
  <c r="L8" i="7"/>
  <c r="M8" i="7" s="1"/>
  <c r="N8" i="7" s="1"/>
  <c r="H8" i="7"/>
  <c r="L7" i="7"/>
  <c r="L17" i="7" s="1"/>
  <c r="H7" i="7"/>
  <c r="H17" i="7" s="1"/>
  <c r="J17" i="6"/>
  <c r="G17" i="6"/>
  <c r="F17" i="6"/>
  <c r="E17" i="6"/>
  <c r="D17" i="6"/>
  <c r="C17" i="6"/>
  <c r="K17" i="6"/>
  <c r="I17" i="6"/>
  <c r="B17" i="6"/>
  <c r="H16" i="6"/>
  <c r="L16" i="6" s="1"/>
  <c r="M16" i="6" s="1"/>
  <c r="N16" i="6" s="1"/>
  <c r="H15" i="6"/>
  <c r="L15" i="6" s="1"/>
  <c r="M15" i="6" s="1"/>
  <c r="N15" i="6" s="1"/>
  <c r="H14" i="6"/>
  <c r="L14" i="6" s="1"/>
  <c r="M14" i="6" s="1"/>
  <c r="N14" i="6" s="1"/>
  <c r="H13" i="6"/>
  <c r="L13" i="6" s="1"/>
  <c r="M13" i="6" s="1"/>
  <c r="N13" i="6" s="1"/>
  <c r="H12" i="6"/>
  <c r="L12" i="6" s="1"/>
  <c r="M12" i="6" s="1"/>
  <c r="N12" i="6" s="1"/>
  <c r="H11" i="6"/>
  <c r="L11" i="6" s="1"/>
  <c r="M11" i="6" s="1"/>
  <c r="N11" i="6" s="1"/>
  <c r="H10" i="6"/>
  <c r="L10" i="6" s="1"/>
  <c r="M10" i="6" s="1"/>
  <c r="N10" i="6" s="1"/>
  <c r="H9" i="6"/>
  <c r="L9" i="6" s="1"/>
  <c r="M9" i="6" s="1"/>
  <c r="N9" i="6" s="1"/>
  <c r="H8" i="6"/>
  <c r="L8" i="6" s="1"/>
  <c r="M8" i="6" s="1"/>
  <c r="N8" i="6" s="1"/>
  <c r="H7" i="6"/>
  <c r="L7" i="6" s="1"/>
  <c r="M7" i="9" l="1"/>
  <c r="M7" i="8"/>
  <c r="M7" i="7"/>
  <c r="L17" i="6"/>
  <c r="H17" i="6"/>
  <c r="M7" i="6"/>
  <c r="M17" i="9" l="1"/>
  <c r="N7" i="9"/>
  <c r="N17" i="9" s="1"/>
  <c r="M17" i="8"/>
  <c r="N7" i="8"/>
  <c r="N17" i="8" s="1"/>
  <c r="M17" i="7"/>
  <c r="N7" i="7"/>
  <c r="N17" i="7" s="1"/>
  <c r="M17" i="6"/>
  <c r="N7" i="6"/>
  <c r="N17" i="6" s="1"/>
  <c r="G17" i="1" l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l="1"/>
  <c r="H17" i="1" s="1"/>
  <c r="E17" i="1"/>
  <c r="F17" i="1"/>
  <c r="I14" i="1" l="1"/>
  <c r="J14" i="1" s="1"/>
  <c r="I8" i="1"/>
  <c r="I9" i="1"/>
  <c r="I10" i="1"/>
  <c r="J10" i="1" s="1"/>
  <c r="I12" i="1"/>
  <c r="J12" i="1" s="1"/>
  <c r="I13" i="1"/>
  <c r="I15" i="1"/>
  <c r="J15" i="1" s="1"/>
  <c r="I11" i="1"/>
  <c r="J11" i="1" s="1"/>
  <c r="I16" i="1"/>
  <c r="J16" i="1" s="1"/>
  <c r="B17" i="1"/>
  <c r="C17" i="1"/>
  <c r="D17" i="1"/>
  <c r="I7" i="1" l="1"/>
  <c r="I17" i="1" s="1"/>
  <c r="J8" i="1"/>
  <c r="J13" i="1"/>
  <c r="J9" i="1"/>
  <c r="J7" i="1" l="1"/>
  <c r="J17" i="1" s="1"/>
</calcChain>
</file>

<file path=xl/sharedStrings.xml><?xml version="1.0" encoding="utf-8"?>
<sst xmlns="http://schemas.openxmlformats.org/spreadsheetml/2006/main" count="179" uniqueCount="81">
  <si>
    <t>Potential ERTC</t>
  </si>
  <si>
    <t>Example EE #1</t>
  </si>
  <si>
    <t>Example EE #2</t>
  </si>
  <si>
    <t>*Reminder that priest wages cannot be included</t>
  </si>
  <si>
    <t>Example EE #3</t>
  </si>
  <si>
    <t>Total Gross Compensation During Eligible Period</t>
  </si>
  <si>
    <t>Total Eligible Wages/Benefits During Eligible Period</t>
  </si>
  <si>
    <t>Employer's Share of Health Insurance 
(Pay Date: 4/10/20)</t>
  </si>
  <si>
    <t>Employer's Share of Health Insurance 
(Pay Date: 5/10/20)</t>
  </si>
  <si>
    <t>Total Per EE During Eligible Period</t>
  </si>
  <si>
    <t>Cap of $10,000</t>
  </si>
  <si>
    <t>Input</t>
  </si>
  <si>
    <t>Formula</t>
  </si>
  <si>
    <t>3/15/2020-3/31/2020
Gross Wages
(Pay Date: 3/31/2020)</t>
  </si>
  <si>
    <t>4/1/2020-4/15/2020
Gross Wages
(Pay Date: 4/15/2020)</t>
  </si>
  <si>
    <t>4/16/2020-4/30/2020
Gross Wages
(Pay Date: 4/30/2020)</t>
  </si>
  <si>
    <t>*State wide suspension was from 3/17 - 5/13</t>
  </si>
  <si>
    <t>Employee Retention Tax Credit</t>
  </si>
  <si>
    <t xml:space="preserve">*May need to modify to exclude any $'s covered through PPP (no double dip) </t>
  </si>
  <si>
    <t xml:space="preserve">Credit Calculation - 2020 </t>
  </si>
  <si>
    <t>Credit Calculation - 2021 Q1</t>
  </si>
  <si>
    <t>Gross Wages
(Pay Date: 1/31/2021)</t>
  </si>
  <si>
    <t>Gross Wages
(Pay Date: 2/28/2021)</t>
  </si>
  <si>
    <t>Gross Wages
(Pay Date: 2/15/2021)</t>
  </si>
  <si>
    <t>Gross Wages
(Pay Date: 1/15/2021)</t>
  </si>
  <si>
    <t>Gross Wages
(Pay Date: 3/15/2021)</t>
  </si>
  <si>
    <t>Gross Wages
(Pay Date: 3/31/2021)</t>
  </si>
  <si>
    <t>Employer's Share of Health Insurance 
(Pay Date: 1/10/21)</t>
  </si>
  <si>
    <t>Employer's Share of Health Insurance 
(Pay Date: 2/10/21)</t>
  </si>
  <si>
    <t>Employer's Share of Health Insurance 
(Pay Date: 3/10/21)</t>
  </si>
  <si>
    <t>Credit Calculation - 2021 Q2</t>
  </si>
  <si>
    <t>Credit Calculation - 2021 Q4</t>
  </si>
  <si>
    <t>Credit Calculation - 2021 Q3</t>
  </si>
  <si>
    <t>Gross Wages
(Pay Date: 4/15/2021)</t>
  </si>
  <si>
    <t>Gross Wages
(Pay Date: 4/30/2021)</t>
  </si>
  <si>
    <t>Gross Wages
(Pay Date: 5/15/2021)</t>
  </si>
  <si>
    <t>Gross Wages
(Pay Date: 5/31/2021)</t>
  </si>
  <si>
    <t>Gross Wages
(Pay Date: 6/15/2021)</t>
  </si>
  <si>
    <t>Gross Wages
(Pay Date: 6/30/2021)</t>
  </si>
  <si>
    <t>Employer's Share of Health Insurance 
(Pay Date: 4/10/21)</t>
  </si>
  <si>
    <t>Employer's Share of Health Insurance 
(Pay Date: 5/10/21)</t>
  </si>
  <si>
    <t>Employer's Share of Health Insurance 
(Pay Date: 6/10/21)</t>
  </si>
  <si>
    <t>Gross Wages
(Pay Date: 7/15/2021)</t>
  </si>
  <si>
    <t>Gross Wages
(Pay Date: 7/31/2021)</t>
  </si>
  <si>
    <t>Gross Wages
(Pay Date: 8/15/2021)</t>
  </si>
  <si>
    <t>Gross Wages
(Pay Date: 8/31/2021)</t>
  </si>
  <si>
    <t>Gross Wages
(Pay Date: 9/15/2021)</t>
  </si>
  <si>
    <t>Gross Wages
(Pay Date: 9/30/2021)</t>
  </si>
  <si>
    <t>Employer's Share of Health Insurance 
(Pay Date: 7/10/21)</t>
  </si>
  <si>
    <t>Employer's Share of Health Insurance 
(Pay Date: 8/10/21)</t>
  </si>
  <si>
    <t>Employer's Share of Health Insurance 
(Pay Date: 9/10/21)</t>
  </si>
  <si>
    <t>Gross Wages
(Pay Date: 10/15/2021)</t>
  </si>
  <si>
    <t>Gross Wages
(Pay Date: 10/31/2021)</t>
  </si>
  <si>
    <t>Gross Wages
(Pay Date: 11/15/2021)</t>
  </si>
  <si>
    <t>Gross Wages
(Pay Date: 11/30/2021)</t>
  </si>
  <si>
    <t>Gross Wages
(Pay Date: 12/15/2021)</t>
  </si>
  <si>
    <t>Gross Wages
(Pay Date: 12/31/2021)</t>
  </si>
  <si>
    <t>Employer's Share of Health Insurance 
(Pay Date: 10/10/21)</t>
  </si>
  <si>
    <t>Employer's Share of Health Insurance 
(Pay Date: 11/10/21)</t>
  </si>
  <si>
    <t>Employer's Share of Health Insurance 
(Pay Date: 12/10/21)</t>
  </si>
  <si>
    <t>Please enter gross receipts for each quarter of 2019, 2020, and 2021 in the green boxes below.</t>
  </si>
  <si>
    <t>Exclude receipts on the repayment of loans, collection of sales tax, PPP forgiveness, ERC, or tips collected</t>
  </si>
  <si>
    <t>2019 Gross Receipts</t>
  </si>
  <si>
    <t>2020 Gross Receipts</t>
  </si>
  <si>
    <t>2021 Gross Receipts</t>
  </si>
  <si>
    <t>Decline in gross receipts 2020</t>
  </si>
  <si>
    <t>Decline in gross receipts 2021</t>
  </si>
  <si>
    <t xml:space="preserve">Comparison 2020 </t>
  </si>
  <si>
    <t>Comparison 2021</t>
  </si>
  <si>
    <t>Quarters with less than 50% gross receipts</t>
  </si>
  <si>
    <t>Quarters with more than 80% of PY cal qtr</t>
  </si>
  <si>
    <t>2020 Eligible Quarters:</t>
  </si>
  <si>
    <t>2021 Eligible Quarters</t>
  </si>
  <si>
    <t>Q1</t>
  </si>
  <si>
    <t>Q2</t>
  </si>
  <si>
    <t>Q3</t>
  </si>
  <si>
    <t>Q4</t>
  </si>
  <si>
    <t>Please provide any questions or notes below:</t>
  </si>
  <si>
    <t xml:space="preserve">*Note that the "repayment of loans" referenced above means the receipt of funds by a parish who had loaned money to another entity. </t>
  </si>
  <si>
    <t xml:space="preserve"> Such repayment would be excluded from gross receipts as it should be a reduction of the parish's loan receivable balance, and not revenue.  </t>
  </si>
  <si>
    <t>Any funds collected by the parish for pay down of parish mortgage debt must be INCLUDED in gross receipts.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</si>
</sst>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8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2" fillId="0" borderId="1" xfId="1" applyFont="1" applyBorder="1"/>
    <xf numFmtId="0" fontId="0" fillId="0" borderId="2" xfId="0" applyBorder="1"/>
    <xf numFmtId="43" fontId="0" fillId="0" borderId="2" xfId="1" applyFont="1" applyBorder="1"/>
    <xf numFmtId="0" fontId="0" fillId="3" borderId="2" xfId="0" applyFill="1" applyBorder="1" applyAlignment="1">
      <alignment horizontal="center" wrapText="1"/>
    </xf>
    <xf numFmtId="0" fontId="0" fillId="3" borderId="2" xfId="0" applyFill="1" applyBorder="1"/>
    <xf numFmtId="9" fontId="0" fillId="0" borderId="0" xfId="0" applyNumberFormat="1"/>
    <xf numFmtId="0" fontId="3" fillId="0" borderId="0" xfId="0" applyFont="1" applyAlignment="1">
      <alignment horizontal="center"/>
    </xf>
    <xf numFmtId="43" fontId="0" fillId="4" borderId="2" xfId="1" applyFont="1" applyFill="1" applyBorder="1"/>
    <xf numFmtId="43" fontId="2" fillId="4" borderId="1" xfId="1" applyFont="1" applyFill="1" applyBorder="1"/>
    <xf numFmtId="0" fontId="4" fillId="0" borderId="0" xfId="0" applyFont="1"/>
    <xf numFmtId="43" fontId="2" fillId="4" borderId="4" xfId="1" applyFont="1" applyFill="1" applyBorder="1"/>
    <xf numFmtId="43" fontId="0" fillId="4" borderId="5" xfId="1" applyFont="1" applyFill="1" applyBorder="1"/>
    <xf numFmtId="43" fontId="2" fillId="2" borderId="3" xfId="1" applyFont="1" applyFill="1" applyBorder="1"/>
    <xf numFmtId="0" fontId="5" fillId="0" borderId="0" xfId="0" applyFont="1"/>
    <xf numFmtId="0" fontId="2" fillId="0" borderId="0" xfId="0" applyFont="1"/>
    <xf numFmtId="0" fontId="6" fillId="3" borderId="2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indent="1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164" fontId="0" fillId="5" borderId="0" xfId="1" applyNumberFormat="1" applyFont="1" applyFill="1" applyProtection="1">
      <protection locked="0"/>
    </xf>
    <xf numFmtId="9" fontId="0" fillId="0" borderId="0" xfId="2" applyFont="1" applyFill="1" applyProtection="1"/>
    <xf numFmtId="9" fontId="0" fillId="0" borderId="0" xfId="2" applyFont="1" applyBorder="1" applyProtection="1"/>
    <xf numFmtId="164" fontId="0" fillId="0" borderId="0" xfId="0" applyNumberFormat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3">
    <dxf>
      <fill>
        <patternFill>
          <bgColor theme="7" tint="0.59996337778862885"/>
        </patternFill>
      </fill>
    </dxf>
    <dxf>
      <fill>
        <patternFill>
          <bgColor theme="7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J22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22.42578125" bestFit="1" customWidth="1"/>
    <col min="2" max="4" width="20.140625" bestFit="1" customWidth="1"/>
    <col min="5" max="5" width="14.7109375" customWidth="1"/>
    <col min="6" max="7" width="18.42578125" bestFit="1" customWidth="1"/>
    <col min="8" max="8" width="14.7109375" customWidth="1"/>
    <col min="9" max="9" width="19" customWidth="1"/>
    <col min="10" max="10" width="12.140625" customWidth="1"/>
  </cols>
  <sheetData>
    <row r="1" spans="1:10" x14ac:dyDescent="0.25">
      <c r="A1" s="16" t="s">
        <v>17</v>
      </c>
    </row>
    <row r="2" spans="1:10" x14ac:dyDescent="0.25">
      <c r="A2" s="16" t="s">
        <v>19</v>
      </c>
    </row>
    <row r="3" spans="1:10" x14ac:dyDescent="0.25">
      <c r="A3" s="15"/>
    </row>
    <row r="4" spans="1:10" x14ac:dyDescent="0.25">
      <c r="J4" s="7">
        <v>0.5</v>
      </c>
    </row>
    <row r="5" spans="1:10" x14ac:dyDescent="0.25">
      <c r="B5" s="8" t="s">
        <v>11</v>
      </c>
      <c r="C5" s="8" t="s">
        <v>11</v>
      </c>
      <c r="D5" s="8" t="s">
        <v>11</v>
      </c>
      <c r="E5" s="8" t="s">
        <v>12</v>
      </c>
      <c r="F5" s="8" t="s">
        <v>11</v>
      </c>
      <c r="G5" s="8" t="s">
        <v>11</v>
      </c>
      <c r="H5" s="8" t="s">
        <v>12</v>
      </c>
      <c r="I5" s="8" t="s">
        <v>10</v>
      </c>
      <c r="J5" s="8" t="s">
        <v>12</v>
      </c>
    </row>
    <row r="6" spans="1:10" ht="45.75" customHeight="1" x14ac:dyDescent="0.25">
      <c r="A6" s="6"/>
      <c r="B6" s="5" t="s">
        <v>13</v>
      </c>
      <c r="C6" s="5" t="s">
        <v>14</v>
      </c>
      <c r="D6" s="5" t="s">
        <v>15</v>
      </c>
      <c r="E6" s="5" t="s">
        <v>5</v>
      </c>
      <c r="F6" s="17" t="s">
        <v>7</v>
      </c>
      <c r="G6" s="17" t="s">
        <v>8</v>
      </c>
      <c r="H6" s="5" t="s">
        <v>6</v>
      </c>
      <c r="I6" s="5" t="s">
        <v>9</v>
      </c>
      <c r="J6" s="5" t="s">
        <v>0</v>
      </c>
    </row>
    <row r="7" spans="1:10" x14ac:dyDescent="0.25">
      <c r="A7" s="3" t="s">
        <v>1</v>
      </c>
      <c r="B7" s="4">
        <v>1500</v>
      </c>
      <c r="C7" s="4">
        <v>1500</v>
      </c>
      <c r="D7" s="4">
        <v>1500</v>
      </c>
      <c r="E7" s="9">
        <f t="shared" ref="E7:E16" si="0">SUM(B7:D7)</f>
        <v>4500</v>
      </c>
      <c r="F7" s="4">
        <v>1821.75</v>
      </c>
      <c r="G7" s="4">
        <v>1821.75</v>
      </c>
      <c r="H7" s="9">
        <f>SUM(E7:G7)</f>
        <v>8143.5</v>
      </c>
      <c r="I7" s="9">
        <f>IF((H7)&lt;10000,H7,10000)</f>
        <v>8143.5</v>
      </c>
      <c r="J7" s="9">
        <f t="shared" ref="J7:J16" si="1">I7*$J$4</f>
        <v>4071.75</v>
      </c>
    </row>
    <row r="8" spans="1:10" x14ac:dyDescent="0.25">
      <c r="A8" s="3" t="s">
        <v>2</v>
      </c>
      <c r="B8" s="4">
        <v>300</v>
      </c>
      <c r="C8" s="4">
        <v>300</v>
      </c>
      <c r="D8" s="4">
        <v>300</v>
      </c>
      <c r="E8" s="9">
        <f t="shared" si="0"/>
        <v>900</v>
      </c>
      <c r="F8" s="4"/>
      <c r="G8" s="4"/>
      <c r="H8" s="9">
        <f t="shared" ref="H8:H16" si="2">SUM(E8:G8)</f>
        <v>900</v>
      </c>
      <c r="I8" s="9">
        <f t="shared" ref="I8:I16" si="3">IF((H8)&lt;10000,H8,10000)</f>
        <v>900</v>
      </c>
      <c r="J8" s="9">
        <f t="shared" si="1"/>
        <v>450</v>
      </c>
    </row>
    <row r="9" spans="1:10" x14ac:dyDescent="0.25">
      <c r="A9" s="3" t="s">
        <v>4</v>
      </c>
      <c r="B9" s="4">
        <v>3000</v>
      </c>
      <c r="C9" s="4">
        <v>3000</v>
      </c>
      <c r="D9" s="4">
        <v>3000</v>
      </c>
      <c r="E9" s="9">
        <f t="shared" si="0"/>
        <v>9000</v>
      </c>
      <c r="F9" s="4">
        <v>1821.75</v>
      </c>
      <c r="G9" s="4">
        <v>1821.75</v>
      </c>
      <c r="H9" s="9">
        <f t="shared" si="2"/>
        <v>12643.5</v>
      </c>
      <c r="I9" s="9">
        <f t="shared" si="3"/>
        <v>10000</v>
      </c>
      <c r="J9" s="9">
        <f t="shared" si="1"/>
        <v>5000</v>
      </c>
    </row>
    <row r="10" spans="1:10" x14ac:dyDescent="0.25">
      <c r="A10" s="3"/>
      <c r="B10" s="4"/>
      <c r="C10" s="4"/>
      <c r="D10" s="4"/>
      <c r="E10" s="9">
        <f t="shared" si="0"/>
        <v>0</v>
      </c>
      <c r="F10" s="4"/>
      <c r="G10" s="4"/>
      <c r="H10" s="9">
        <f t="shared" si="2"/>
        <v>0</v>
      </c>
      <c r="I10" s="9">
        <f t="shared" si="3"/>
        <v>0</v>
      </c>
      <c r="J10" s="9">
        <f t="shared" si="1"/>
        <v>0</v>
      </c>
    </row>
    <row r="11" spans="1:10" x14ac:dyDescent="0.25">
      <c r="A11" s="3"/>
      <c r="B11" s="4"/>
      <c r="C11" s="4"/>
      <c r="D11" s="4"/>
      <c r="E11" s="9">
        <f t="shared" si="0"/>
        <v>0</v>
      </c>
      <c r="F11" s="4"/>
      <c r="G11" s="4"/>
      <c r="H11" s="9">
        <f t="shared" si="2"/>
        <v>0</v>
      </c>
      <c r="I11" s="9">
        <f t="shared" si="3"/>
        <v>0</v>
      </c>
      <c r="J11" s="9">
        <f t="shared" si="1"/>
        <v>0</v>
      </c>
    </row>
    <row r="12" spans="1:10" x14ac:dyDescent="0.25">
      <c r="A12" s="3"/>
      <c r="B12" s="4"/>
      <c r="C12" s="4"/>
      <c r="D12" s="4"/>
      <c r="E12" s="9">
        <f t="shared" si="0"/>
        <v>0</v>
      </c>
      <c r="F12" s="4"/>
      <c r="G12" s="4"/>
      <c r="H12" s="9">
        <f t="shared" si="2"/>
        <v>0</v>
      </c>
      <c r="I12" s="9">
        <f t="shared" si="3"/>
        <v>0</v>
      </c>
      <c r="J12" s="9">
        <f t="shared" si="1"/>
        <v>0</v>
      </c>
    </row>
    <row r="13" spans="1:10" x14ac:dyDescent="0.25">
      <c r="A13" s="3"/>
      <c r="B13" s="4"/>
      <c r="C13" s="4"/>
      <c r="D13" s="4"/>
      <c r="E13" s="9">
        <f t="shared" si="0"/>
        <v>0</v>
      </c>
      <c r="F13" s="4"/>
      <c r="G13" s="4"/>
      <c r="H13" s="9">
        <f t="shared" si="2"/>
        <v>0</v>
      </c>
      <c r="I13" s="9">
        <f t="shared" si="3"/>
        <v>0</v>
      </c>
      <c r="J13" s="9">
        <f t="shared" si="1"/>
        <v>0</v>
      </c>
    </row>
    <row r="14" spans="1:10" x14ac:dyDescent="0.25">
      <c r="A14" s="3"/>
      <c r="B14" s="4"/>
      <c r="C14" s="4"/>
      <c r="D14" s="4"/>
      <c r="E14" s="9">
        <f t="shared" si="0"/>
        <v>0</v>
      </c>
      <c r="F14" s="4"/>
      <c r="G14" s="4"/>
      <c r="H14" s="9">
        <f t="shared" si="2"/>
        <v>0</v>
      </c>
      <c r="I14" s="9">
        <f t="shared" si="3"/>
        <v>0</v>
      </c>
      <c r="J14" s="9">
        <f t="shared" si="1"/>
        <v>0</v>
      </c>
    </row>
    <row r="15" spans="1:10" x14ac:dyDescent="0.25">
      <c r="A15" s="3"/>
      <c r="B15" s="4"/>
      <c r="C15" s="4"/>
      <c r="D15" s="4"/>
      <c r="E15" s="9">
        <f t="shared" si="0"/>
        <v>0</v>
      </c>
      <c r="F15" s="4"/>
      <c r="G15" s="4"/>
      <c r="H15" s="9">
        <f t="shared" si="2"/>
        <v>0</v>
      </c>
      <c r="I15" s="9">
        <f t="shared" si="3"/>
        <v>0</v>
      </c>
      <c r="J15" s="9">
        <f t="shared" si="1"/>
        <v>0</v>
      </c>
    </row>
    <row r="16" spans="1:10" ht="15.75" thickBot="1" x14ac:dyDescent="0.3">
      <c r="A16" s="3"/>
      <c r="B16" s="4"/>
      <c r="C16" s="4"/>
      <c r="D16" s="4"/>
      <c r="E16" s="9">
        <f t="shared" si="0"/>
        <v>0</v>
      </c>
      <c r="F16" s="4"/>
      <c r="G16" s="4"/>
      <c r="H16" s="9">
        <f t="shared" si="2"/>
        <v>0</v>
      </c>
      <c r="I16" s="9">
        <f t="shared" si="3"/>
        <v>0</v>
      </c>
      <c r="J16" s="13">
        <f t="shared" si="1"/>
        <v>0</v>
      </c>
    </row>
    <row r="17" spans="1:10" ht="15.75" thickBot="1" x14ac:dyDescent="0.3">
      <c r="A17" s="3"/>
      <c r="B17" s="2">
        <f t="shared" ref="B17:J17" si="4">SUM(B7:B16)</f>
        <v>4800</v>
      </c>
      <c r="C17" s="2">
        <f t="shared" si="4"/>
        <v>4800</v>
      </c>
      <c r="D17" s="2">
        <f t="shared" si="4"/>
        <v>4800</v>
      </c>
      <c r="E17" s="10">
        <f t="shared" si="4"/>
        <v>14400</v>
      </c>
      <c r="F17" s="2">
        <f t="shared" si="4"/>
        <v>3643.5</v>
      </c>
      <c r="G17" s="2">
        <f t="shared" si="4"/>
        <v>3643.5</v>
      </c>
      <c r="H17" s="10">
        <f t="shared" si="4"/>
        <v>21687</v>
      </c>
      <c r="I17" s="12">
        <f t="shared" si="4"/>
        <v>19043.5</v>
      </c>
      <c r="J17" s="14">
        <f t="shared" si="4"/>
        <v>9521.75</v>
      </c>
    </row>
    <row r="18" spans="1:10" x14ac:dyDescent="0.25">
      <c r="B18" s="1"/>
      <c r="C18" s="1"/>
      <c r="D18" s="1"/>
      <c r="E18" s="1"/>
      <c r="F18" s="1"/>
      <c r="G18" s="1"/>
      <c r="H18" s="1"/>
      <c r="I18" s="1"/>
      <c r="J18" s="1"/>
    </row>
    <row r="20" spans="1:10" x14ac:dyDescent="0.25">
      <c r="A20" t="s">
        <v>3</v>
      </c>
    </row>
    <row r="21" spans="1:10" x14ac:dyDescent="0.25">
      <c r="A21" t="s">
        <v>16</v>
      </c>
    </row>
    <row r="22" spans="1:10" x14ac:dyDescent="0.25">
      <c r="A22" t="s">
        <v>18</v>
      </c>
    </row>
  </sheetData>
  <pageMargins left="0.25" right="0.25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B0884-F212-4B05-A915-3331E37873EC}">
  <sheetPr>
    <pageSetUpPr fitToPage="1"/>
  </sheetPr>
  <dimension ref="A2:L16"/>
  <sheetViews>
    <sheetView tabSelected="1" workbookViewId="0">
      <selection activeCell="E21" sqref="E21"/>
    </sheetView>
  </sheetViews>
  <sheetFormatPr defaultColWidth="8.85546875" defaultRowHeight="15" x14ac:dyDescent="0.25"/>
  <cols>
    <col min="1" max="1" width="8.85546875" style="18"/>
    <col min="2" max="3" width="17.5703125" style="18" bestFit="1" customWidth="1"/>
    <col min="4" max="4" width="17.5703125" style="18" customWidth="1"/>
    <col min="5" max="5" width="12.85546875" style="18" customWidth="1"/>
    <col min="6" max="6" width="12.140625" style="18" customWidth="1"/>
    <col min="7" max="8" width="10.7109375" style="18" hidden="1" customWidth="1"/>
    <col min="9" max="9" width="20.28515625" style="18" hidden="1" customWidth="1"/>
    <col min="10" max="10" width="16" style="18" hidden="1" customWidth="1"/>
    <col min="11" max="11" width="27" style="18" bestFit="1" customWidth="1"/>
    <col min="12" max="12" width="33.7109375" style="18" bestFit="1" customWidth="1"/>
    <col min="13" max="16384" width="8.85546875" style="18"/>
  </cols>
  <sheetData>
    <row r="2" spans="1:12" x14ac:dyDescent="0.25">
      <c r="A2" s="16" t="s">
        <v>60</v>
      </c>
    </row>
    <row r="3" spans="1:12" x14ac:dyDescent="0.25">
      <c r="A3" s="19" t="s">
        <v>61</v>
      </c>
    </row>
    <row r="4" spans="1:12" ht="60" x14ac:dyDescent="0.25">
      <c r="B4" s="20" t="s">
        <v>62</v>
      </c>
      <c r="C4" s="20" t="s">
        <v>63</v>
      </c>
      <c r="D4" s="20" t="s">
        <v>64</v>
      </c>
      <c r="E4" s="21" t="s">
        <v>65</v>
      </c>
      <c r="F4" s="21" t="s">
        <v>66</v>
      </c>
      <c r="G4" s="21" t="s">
        <v>67</v>
      </c>
      <c r="H4" s="21" t="s">
        <v>68</v>
      </c>
      <c r="I4" s="21" t="s">
        <v>69</v>
      </c>
      <c r="J4" s="22" t="s">
        <v>70</v>
      </c>
      <c r="K4" s="11" t="s">
        <v>71</v>
      </c>
      <c r="L4" s="11" t="s">
        <v>72</v>
      </c>
    </row>
    <row r="5" spans="1:12" x14ac:dyDescent="0.25">
      <c r="A5" s="18" t="s">
        <v>73</v>
      </c>
      <c r="B5" s="23">
        <v>149000</v>
      </c>
      <c r="C5" s="23">
        <v>139643.32</v>
      </c>
      <c r="D5" s="23">
        <v>216000</v>
      </c>
      <c r="E5" s="24">
        <f>IF(C5=0,"",(C5-B5)/B5)</f>
        <v>-6.279651006711405E-2</v>
      </c>
      <c r="F5" s="24">
        <f>IF(D5=0,"",(D5-B5)/B5)</f>
        <v>0.44966442953020136</v>
      </c>
      <c r="G5" s="25">
        <f>IFERROR(C5/B5," ")</f>
        <v>0.93720348993288594</v>
      </c>
      <c r="H5" s="25">
        <f>IFERROR(D5/B5,"")</f>
        <v>1.4496644295302012</v>
      </c>
      <c r="I5" t="str">
        <f>IF(C5=" ","",IF(ISBLANK(C5)=TRUE,"",IF(G5&lt;0.5,"yes","no")))</f>
        <v>no</v>
      </c>
      <c r="J5" t="str">
        <f>IF(I5="","",IF(G5&gt;0.8,"yes","no"))</f>
        <v>yes</v>
      </c>
      <c r="K5" t="str">
        <f>IF(I5="YES","Qualifying Quarter","")</f>
        <v/>
      </c>
      <c r="L5" t="str">
        <f>IF(ISBLANK(D5)=TRUE,"",IF(H5&lt;=0.8,"Qualifying Quarter",IF(G8&lt;=0.8,"Qualifying Quarter based on alt method","")))</f>
        <v/>
      </c>
    </row>
    <row r="6" spans="1:12" x14ac:dyDescent="0.25">
      <c r="A6" s="18" t="s">
        <v>74</v>
      </c>
      <c r="B6" s="23">
        <v>231484.85</v>
      </c>
      <c r="C6" s="23">
        <v>762000</v>
      </c>
      <c r="D6" s="23">
        <v>160000</v>
      </c>
      <c r="E6" s="24">
        <f t="shared" ref="E6:E8" si="0">IF(C6=0,"",(C6-B6)/B6)</f>
        <v>2.2917920978413924</v>
      </c>
      <c r="F6" s="24">
        <f t="shared" ref="F6:F8" si="1">IF(D6=0,"",(D6-B6)/B6)</f>
        <v>-0.30881005819603313</v>
      </c>
      <c r="G6" s="25">
        <f>IFERROR(C6/B6," ")</f>
        <v>3.2917920978413919</v>
      </c>
      <c r="H6" s="25">
        <f t="shared" ref="H6:H8" si="2">IFERROR(D6/B6,"")</f>
        <v>0.69118994180396687</v>
      </c>
      <c r="I6" t="str">
        <f>IF(C6=" ","",IF(ISBLANK(C6)=TRUE,"",IF(G6&lt;0.5,"yes","no")))</f>
        <v>no</v>
      </c>
      <c r="J6" t="str">
        <f>IF(I6="","",IF(G6&gt;0.8,"yes","no"))</f>
        <v>yes</v>
      </c>
      <c r="K6" t="str">
        <f>IF(I6="YES","Qualifying Quarter",IF(K5="Qualifying Quarter",IF(J6="YES","LAST Qualifying Quarter in 2020","Qualifying Quarter"),""))</f>
        <v/>
      </c>
      <c r="L6" t="str">
        <f>IF(ISBLANK(D6)=TRUE,"",IF(H6&lt;=0.8,"Qualifying Quarter",IF(H5&lt;=0.8,"Qualifying Quarter based on alt method","")))</f>
        <v>Qualifying Quarter</v>
      </c>
    </row>
    <row r="7" spans="1:12" x14ac:dyDescent="0.25">
      <c r="A7" s="18" t="s">
        <v>75</v>
      </c>
      <c r="B7" s="23">
        <v>168000</v>
      </c>
      <c r="C7" s="23">
        <v>437000</v>
      </c>
      <c r="D7" s="23">
        <v>157887.82999999999</v>
      </c>
      <c r="E7" s="24">
        <f t="shared" si="0"/>
        <v>1.6011904761904763</v>
      </c>
      <c r="F7" s="24">
        <f t="shared" si="1"/>
        <v>-6.0191488095238173E-2</v>
      </c>
      <c r="G7" s="25">
        <f t="shared" ref="G7:G8" si="3">IFERROR(C7/B7," ")</f>
        <v>2.6011904761904763</v>
      </c>
      <c r="H7" s="25">
        <f t="shared" si="2"/>
        <v>0.93980851190476178</v>
      </c>
      <c r="I7" t="str">
        <f>IF(C7=" ","",IF(ISBLANK(C7)=TRUE,"",IF(G7&lt;0.5,"yes","no")))</f>
        <v>no</v>
      </c>
      <c r="J7" t="str">
        <f>IF(I7="","",IF(G7&gt;0.8,"yes","no"))</f>
        <v>yes</v>
      </c>
      <c r="K7" t="str">
        <f>IF(I7="YES","Qualifying Quarter",IF(K6="Qualifying Quarter",IF(J7="YES","LAST Qualifying Quarter in 2020","Qualifying Quarter"),""))</f>
        <v/>
      </c>
      <c r="L7" t="str">
        <f>IF(ISBLANK(D7)=TRUE,"",IF(H7&lt;=0.8,"Qualifying Quarter",IF(H6&lt;=0.8,"Qualifying Quarter based on alt method","")))</f>
        <v>Qualifying Quarter based on alt method</v>
      </c>
    </row>
    <row r="8" spans="1:12" x14ac:dyDescent="0.25">
      <c r="A8" s="18" t="s">
        <v>76</v>
      </c>
      <c r="B8" s="23">
        <v>193919.98</v>
      </c>
      <c r="C8" s="23">
        <v>229100.24</v>
      </c>
      <c r="D8" s="23"/>
      <c r="E8" s="24">
        <f t="shared" si="0"/>
        <v>0.18141637597116078</v>
      </c>
      <c r="F8" s="24" t="str">
        <f t="shared" si="1"/>
        <v/>
      </c>
      <c r="G8" s="25">
        <f t="shared" si="3"/>
        <v>1.1814163759711607</v>
      </c>
      <c r="H8" s="25">
        <f t="shared" si="2"/>
        <v>0</v>
      </c>
      <c r="I8" t="str">
        <f>IF(C8=" ","",IF(ISBLANK(C8)=TRUE,"",IF(G8&lt;0.5,"yes","no")))</f>
        <v>no</v>
      </c>
      <c r="J8" t="str">
        <f>IF(I8="","",IF(G8&gt;0.8,"yes","no"))</f>
        <v>yes</v>
      </c>
      <c r="K8" t="str">
        <f>IF(I8="YES","Qualifying Quarter",IF(K7="Qualifying Quarter",IF(J8="YES","LAST Qualifying Quarter in 2020","Qualifying Quarter"),""))</f>
        <v/>
      </c>
      <c r="L8" t="str">
        <f>IF(ISBLANK(D8)=TRUE,"",IF(H8&lt;=0.8,"Qualifying Quarter",IF(H7&lt;=0.8,"Qualifying Quarter based on alt method","")))</f>
        <v/>
      </c>
    </row>
    <row r="11" spans="1:12" x14ac:dyDescent="0.25">
      <c r="A11" s="16" t="s">
        <v>77</v>
      </c>
      <c r="E11" s="26"/>
    </row>
    <row r="14" spans="1:12" x14ac:dyDescent="0.25">
      <c r="A14" s="18" t="s">
        <v>78</v>
      </c>
    </row>
    <row r="15" spans="1:12" x14ac:dyDescent="0.25">
      <c r="A15" s="18" t="s">
        <v>79</v>
      </c>
    </row>
    <row r="16" spans="1:12" x14ac:dyDescent="0.25">
      <c r="A16" s="18" t="s">
        <v>80</v>
      </c>
    </row>
  </sheetData>
  <sheetProtection algorithmName="SHA-512" hashValue="c6z2xK1tQtKG/waXyp+v7HLiFcUCCSF1PMIEx7YGv34gZLYpUq59e7jGTSmL6EdD/20/ZubMMCkQn4ClkNgHoA==" saltValue="IYi1D+Ou3y3ZbLA0AoSFIA==" spinCount="100000" sheet="1" objects="1" scenarios="1"/>
  <conditionalFormatting sqref="K5:K8">
    <cfRule type="beginsWith" dxfId="2" priority="2" operator="beginsWith" text="qualifying">
      <formula>LEFT(K5,LEN("qualifying"))="qualifying"</formula>
    </cfRule>
    <cfRule type="containsText" dxfId="1" priority="3" operator="containsText" text="LAST">
      <formula>NOT(ISERROR(SEARCH("LAST",K5)))</formula>
    </cfRule>
  </conditionalFormatting>
  <conditionalFormatting sqref="L5:L8">
    <cfRule type="beginsWith" dxfId="0" priority="1" operator="beginsWith" text="Qualifying">
      <formula>LEFT(L5,LEN("Qualifying"))="Qualifying"</formula>
    </cfRule>
  </conditionalFormatting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7A7A-386D-499A-B16D-52D43E931FB5}">
  <sheetPr>
    <tabColor theme="5" tint="0.59999389629810485"/>
    <pageSetUpPr fitToPage="1"/>
  </sheetPr>
  <dimension ref="A1:N21"/>
  <sheetViews>
    <sheetView workbookViewId="0">
      <pane xSplit="1" topLeftCell="B1" activePane="topRight" state="frozen"/>
      <selection pane="topRight" activeCell="B36" sqref="B36"/>
    </sheetView>
  </sheetViews>
  <sheetFormatPr defaultRowHeight="15" x14ac:dyDescent="0.25"/>
  <cols>
    <col min="1" max="1" width="22.42578125" bestFit="1" customWidth="1"/>
    <col min="2" max="7" width="20.140625" bestFit="1" customWidth="1"/>
    <col min="8" max="8" width="14.7109375" customWidth="1"/>
    <col min="9" max="11" width="18.42578125" bestFit="1" customWidth="1"/>
    <col min="12" max="12" width="14.7109375" customWidth="1"/>
    <col min="13" max="13" width="19" customWidth="1"/>
    <col min="14" max="14" width="12.140625" customWidth="1"/>
  </cols>
  <sheetData>
    <row r="1" spans="1:14" x14ac:dyDescent="0.25">
      <c r="A1" s="16" t="s">
        <v>17</v>
      </c>
    </row>
    <row r="2" spans="1:14" x14ac:dyDescent="0.25">
      <c r="A2" s="16" t="s">
        <v>20</v>
      </c>
    </row>
    <row r="3" spans="1:14" x14ac:dyDescent="0.25">
      <c r="A3" s="15"/>
    </row>
    <row r="4" spans="1:14" x14ac:dyDescent="0.25">
      <c r="N4" s="7">
        <v>0.7</v>
      </c>
    </row>
    <row r="5" spans="1:14" x14ac:dyDescent="0.25">
      <c r="B5" s="8" t="s">
        <v>11</v>
      </c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 t="s">
        <v>12</v>
      </c>
      <c r="I5" s="8" t="s">
        <v>11</v>
      </c>
      <c r="J5" s="8" t="s">
        <v>11</v>
      </c>
      <c r="K5" s="8" t="s">
        <v>11</v>
      </c>
      <c r="L5" s="8" t="s">
        <v>12</v>
      </c>
      <c r="M5" s="8" t="s">
        <v>10</v>
      </c>
      <c r="N5" s="8" t="s">
        <v>12</v>
      </c>
    </row>
    <row r="6" spans="1:14" ht="45.75" customHeight="1" x14ac:dyDescent="0.25">
      <c r="A6" s="6"/>
      <c r="B6" s="5" t="s">
        <v>24</v>
      </c>
      <c r="C6" s="5" t="s">
        <v>21</v>
      </c>
      <c r="D6" s="5" t="s">
        <v>23</v>
      </c>
      <c r="E6" s="5" t="s">
        <v>22</v>
      </c>
      <c r="F6" s="5" t="s">
        <v>25</v>
      </c>
      <c r="G6" s="5" t="s">
        <v>26</v>
      </c>
      <c r="H6" s="5" t="s">
        <v>5</v>
      </c>
      <c r="I6" s="17" t="s">
        <v>27</v>
      </c>
      <c r="J6" s="17" t="s">
        <v>28</v>
      </c>
      <c r="K6" s="17" t="s">
        <v>29</v>
      </c>
      <c r="L6" s="5" t="s">
        <v>6</v>
      </c>
      <c r="M6" s="5" t="s">
        <v>9</v>
      </c>
      <c r="N6" s="5" t="s">
        <v>0</v>
      </c>
    </row>
    <row r="7" spans="1:14" x14ac:dyDescent="0.25">
      <c r="A7" s="3" t="s">
        <v>1</v>
      </c>
      <c r="B7" s="4">
        <v>1500</v>
      </c>
      <c r="C7" s="4">
        <v>1500</v>
      </c>
      <c r="D7" s="4">
        <v>1500</v>
      </c>
      <c r="E7" s="4">
        <v>1500</v>
      </c>
      <c r="F7" s="4">
        <v>1500</v>
      </c>
      <c r="G7" s="4">
        <v>1500</v>
      </c>
      <c r="H7" s="9">
        <f t="shared" ref="H7:H16" si="0">SUM(B7:G7)</f>
        <v>9000</v>
      </c>
      <c r="I7" s="4">
        <v>1821.75</v>
      </c>
      <c r="J7" s="4">
        <v>1821.75</v>
      </c>
      <c r="K7" s="4">
        <v>1821.75</v>
      </c>
      <c r="L7" s="9">
        <f>SUM(H7:K7)</f>
        <v>14465.25</v>
      </c>
      <c r="M7" s="9">
        <f>IF((L7)&lt;10000,L7,10000)</f>
        <v>10000</v>
      </c>
      <c r="N7" s="9">
        <f t="shared" ref="N7:N16" si="1">M7*$N$4</f>
        <v>7000</v>
      </c>
    </row>
    <row r="8" spans="1:14" x14ac:dyDescent="0.25">
      <c r="A8" s="3" t="s">
        <v>2</v>
      </c>
      <c r="B8" s="4">
        <v>300</v>
      </c>
      <c r="C8" s="4">
        <v>300</v>
      </c>
      <c r="D8" s="4">
        <v>300</v>
      </c>
      <c r="E8" s="4">
        <v>300</v>
      </c>
      <c r="F8" s="4">
        <v>300</v>
      </c>
      <c r="G8" s="4">
        <v>300</v>
      </c>
      <c r="H8" s="9">
        <f t="shared" si="0"/>
        <v>1800</v>
      </c>
      <c r="I8" s="4"/>
      <c r="J8" s="4"/>
      <c r="K8" s="4"/>
      <c r="L8" s="9">
        <f t="shared" ref="L8:L16" si="2">SUM(H8:K8)</f>
        <v>1800</v>
      </c>
      <c r="M8" s="9">
        <f t="shared" ref="M8:M16" si="3">IF((L8)&lt;10000,L8,10000)</f>
        <v>1800</v>
      </c>
      <c r="N8" s="9">
        <f t="shared" si="1"/>
        <v>1260</v>
      </c>
    </row>
    <row r="9" spans="1:14" x14ac:dyDescent="0.25">
      <c r="A9" s="3" t="s">
        <v>4</v>
      </c>
      <c r="B9" s="4">
        <v>3000</v>
      </c>
      <c r="C9" s="4">
        <v>3000</v>
      </c>
      <c r="D9" s="4">
        <v>3000</v>
      </c>
      <c r="E9" s="4">
        <v>3000</v>
      </c>
      <c r="F9" s="4">
        <v>3000</v>
      </c>
      <c r="G9" s="4">
        <v>3000</v>
      </c>
      <c r="H9" s="9">
        <f t="shared" si="0"/>
        <v>18000</v>
      </c>
      <c r="I9" s="4">
        <v>1821.75</v>
      </c>
      <c r="J9" s="4">
        <v>1821.75</v>
      </c>
      <c r="K9" s="4">
        <v>1821.75</v>
      </c>
      <c r="L9" s="9">
        <f t="shared" si="2"/>
        <v>23465.25</v>
      </c>
      <c r="M9" s="9">
        <f t="shared" si="3"/>
        <v>10000</v>
      </c>
      <c r="N9" s="9">
        <f t="shared" si="1"/>
        <v>7000</v>
      </c>
    </row>
    <row r="10" spans="1:14" x14ac:dyDescent="0.25">
      <c r="A10" s="3"/>
      <c r="B10" s="4"/>
      <c r="C10" s="4"/>
      <c r="D10" s="4"/>
      <c r="E10" s="4"/>
      <c r="F10" s="4"/>
      <c r="G10" s="4"/>
      <c r="H10" s="9">
        <f t="shared" si="0"/>
        <v>0</v>
      </c>
      <c r="I10" s="4"/>
      <c r="J10" s="4"/>
      <c r="K10" s="4"/>
      <c r="L10" s="9">
        <f t="shared" si="2"/>
        <v>0</v>
      </c>
      <c r="M10" s="9">
        <f t="shared" si="3"/>
        <v>0</v>
      </c>
      <c r="N10" s="9">
        <f t="shared" si="1"/>
        <v>0</v>
      </c>
    </row>
    <row r="11" spans="1:14" x14ac:dyDescent="0.25">
      <c r="A11" s="3"/>
      <c r="B11" s="4"/>
      <c r="C11" s="4"/>
      <c r="D11" s="4"/>
      <c r="E11" s="4"/>
      <c r="F11" s="4"/>
      <c r="G11" s="4"/>
      <c r="H11" s="9">
        <f t="shared" si="0"/>
        <v>0</v>
      </c>
      <c r="I11" s="4"/>
      <c r="J11" s="4"/>
      <c r="K11" s="4"/>
      <c r="L11" s="9">
        <f t="shared" si="2"/>
        <v>0</v>
      </c>
      <c r="M11" s="9">
        <f t="shared" si="3"/>
        <v>0</v>
      </c>
      <c r="N11" s="9">
        <f t="shared" si="1"/>
        <v>0</v>
      </c>
    </row>
    <row r="12" spans="1:14" x14ac:dyDescent="0.25">
      <c r="A12" s="3"/>
      <c r="B12" s="4"/>
      <c r="C12" s="4"/>
      <c r="D12" s="4"/>
      <c r="E12" s="4"/>
      <c r="F12" s="4"/>
      <c r="G12" s="4"/>
      <c r="H12" s="9">
        <f t="shared" si="0"/>
        <v>0</v>
      </c>
      <c r="I12" s="4"/>
      <c r="J12" s="4"/>
      <c r="K12" s="4"/>
      <c r="L12" s="9">
        <f t="shared" si="2"/>
        <v>0</v>
      </c>
      <c r="M12" s="9">
        <f t="shared" si="3"/>
        <v>0</v>
      </c>
      <c r="N12" s="9">
        <f t="shared" si="1"/>
        <v>0</v>
      </c>
    </row>
    <row r="13" spans="1:14" x14ac:dyDescent="0.25">
      <c r="A13" s="3"/>
      <c r="B13" s="4"/>
      <c r="C13" s="4"/>
      <c r="D13" s="4"/>
      <c r="E13" s="4"/>
      <c r="F13" s="4"/>
      <c r="G13" s="4"/>
      <c r="H13" s="9">
        <f t="shared" si="0"/>
        <v>0</v>
      </c>
      <c r="I13" s="4"/>
      <c r="J13" s="4"/>
      <c r="K13" s="4"/>
      <c r="L13" s="9">
        <f t="shared" si="2"/>
        <v>0</v>
      </c>
      <c r="M13" s="9">
        <f t="shared" si="3"/>
        <v>0</v>
      </c>
      <c r="N13" s="9">
        <f t="shared" si="1"/>
        <v>0</v>
      </c>
    </row>
    <row r="14" spans="1:14" x14ac:dyDescent="0.25">
      <c r="A14" s="3"/>
      <c r="B14" s="4"/>
      <c r="C14" s="4"/>
      <c r="D14" s="4"/>
      <c r="E14" s="4"/>
      <c r="F14" s="4"/>
      <c r="G14" s="4"/>
      <c r="H14" s="9">
        <f t="shared" si="0"/>
        <v>0</v>
      </c>
      <c r="I14" s="4"/>
      <c r="J14" s="4"/>
      <c r="K14" s="4"/>
      <c r="L14" s="9">
        <f t="shared" si="2"/>
        <v>0</v>
      </c>
      <c r="M14" s="9">
        <f t="shared" si="3"/>
        <v>0</v>
      </c>
      <c r="N14" s="9">
        <f t="shared" si="1"/>
        <v>0</v>
      </c>
    </row>
    <row r="15" spans="1:14" x14ac:dyDescent="0.25">
      <c r="A15" s="3"/>
      <c r="B15" s="4"/>
      <c r="C15" s="4"/>
      <c r="D15" s="4"/>
      <c r="E15" s="4"/>
      <c r="F15" s="4"/>
      <c r="G15" s="4"/>
      <c r="H15" s="9">
        <f t="shared" si="0"/>
        <v>0</v>
      </c>
      <c r="I15" s="4"/>
      <c r="J15" s="4"/>
      <c r="K15" s="4"/>
      <c r="L15" s="9">
        <f t="shared" si="2"/>
        <v>0</v>
      </c>
      <c r="M15" s="9">
        <f t="shared" si="3"/>
        <v>0</v>
      </c>
      <c r="N15" s="9">
        <f t="shared" si="1"/>
        <v>0</v>
      </c>
    </row>
    <row r="16" spans="1:14" ht="15.75" thickBot="1" x14ac:dyDescent="0.3">
      <c r="A16" s="3"/>
      <c r="B16" s="4"/>
      <c r="C16" s="4"/>
      <c r="D16" s="4"/>
      <c r="E16" s="4"/>
      <c r="F16" s="4"/>
      <c r="G16" s="4"/>
      <c r="H16" s="9">
        <f t="shared" si="0"/>
        <v>0</v>
      </c>
      <c r="I16" s="4"/>
      <c r="J16" s="4"/>
      <c r="K16" s="4"/>
      <c r="L16" s="9">
        <f t="shared" si="2"/>
        <v>0</v>
      </c>
      <c r="M16" s="9">
        <f t="shared" si="3"/>
        <v>0</v>
      </c>
      <c r="N16" s="13">
        <f t="shared" si="1"/>
        <v>0</v>
      </c>
    </row>
    <row r="17" spans="1:14" ht="15.75" thickBot="1" x14ac:dyDescent="0.3">
      <c r="A17" s="3"/>
      <c r="B17" s="2">
        <f t="shared" ref="B17:N17" si="4">SUM(B7:B16)</f>
        <v>4800</v>
      </c>
      <c r="C17" s="2">
        <f t="shared" ref="C17:G17" si="5">SUM(C7:C16)</f>
        <v>4800</v>
      </c>
      <c r="D17" s="2">
        <f t="shared" si="5"/>
        <v>4800</v>
      </c>
      <c r="E17" s="2">
        <f t="shared" si="5"/>
        <v>4800</v>
      </c>
      <c r="F17" s="2">
        <f t="shared" si="5"/>
        <v>4800</v>
      </c>
      <c r="G17" s="2">
        <f t="shared" si="5"/>
        <v>4800</v>
      </c>
      <c r="H17" s="10">
        <f t="shared" si="4"/>
        <v>28800</v>
      </c>
      <c r="I17" s="2">
        <f t="shared" si="4"/>
        <v>3643.5</v>
      </c>
      <c r="J17" s="2">
        <f t="shared" ref="J17" si="6">SUM(J7:J16)</f>
        <v>3643.5</v>
      </c>
      <c r="K17" s="2">
        <f t="shared" si="4"/>
        <v>3643.5</v>
      </c>
      <c r="L17" s="10">
        <f t="shared" si="4"/>
        <v>39730.5</v>
      </c>
      <c r="M17" s="12">
        <f t="shared" si="4"/>
        <v>21800</v>
      </c>
      <c r="N17" s="14">
        <f t="shared" si="4"/>
        <v>15260</v>
      </c>
    </row>
    <row r="18" spans="1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 x14ac:dyDescent="0.25">
      <c r="A20" t="s">
        <v>3</v>
      </c>
    </row>
    <row r="21" spans="1:14" x14ac:dyDescent="0.25">
      <c r="A21" t="s">
        <v>18</v>
      </c>
    </row>
  </sheetData>
  <pageMargins left="0.25" right="0.25" top="0.75" bottom="0.75" header="0.3" footer="0.3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98577-6B10-4E75-BCC4-6E8709B74273}">
  <sheetPr>
    <tabColor theme="5" tint="0.59999389629810485"/>
    <pageSetUpPr fitToPage="1"/>
  </sheetPr>
  <dimension ref="A1:N21"/>
  <sheetViews>
    <sheetView workbookViewId="0">
      <pane xSplit="1" topLeftCell="B1" activePane="topRight" state="frozen"/>
      <selection pane="topRight" activeCell="C24" sqref="C24"/>
    </sheetView>
  </sheetViews>
  <sheetFormatPr defaultRowHeight="15" x14ac:dyDescent="0.25"/>
  <cols>
    <col min="1" max="1" width="22.42578125" bestFit="1" customWidth="1"/>
    <col min="2" max="7" width="20.140625" bestFit="1" customWidth="1"/>
    <col min="8" max="8" width="14.7109375" customWidth="1"/>
    <col min="9" max="11" width="18.42578125" bestFit="1" customWidth="1"/>
    <col min="12" max="12" width="14.7109375" customWidth="1"/>
    <col min="13" max="13" width="19" customWidth="1"/>
    <col min="14" max="14" width="12.140625" customWidth="1"/>
  </cols>
  <sheetData>
    <row r="1" spans="1:14" x14ac:dyDescent="0.25">
      <c r="A1" s="16" t="s">
        <v>17</v>
      </c>
    </row>
    <row r="2" spans="1:14" x14ac:dyDescent="0.25">
      <c r="A2" s="16" t="s">
        <v>30</v>
      </c>
    </row>
    <row r="3" spans="1:14" x14ac:dyDescent="0.25">
      <c r="A3" s="15"/>
    </row>
    <row r="4" spans="1:14" x14ac:dyDescent="0.25">
      <c r="N4" s="7">
        <v>0.7</v>
      </c>
    </row>
    <row r="5" spans="1:14" x14ac:dyDescent="0.25">
      <c r="B5" s="8" t="s">
        <v>11</v>
      </c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 t="s">
        <v>12</v>
      </c>
      <c r="I5" s="8" t="s">
        <v>11</v>
      </c>
      <c r="J5" s="8" t="s">
        <v>11</v>
      </c>
      <c r="K5" s="8" t="s">
        <v>11</v>
      </c>
      <c r="L5" s="8" t="s">
        <v>12</v>
      </c>
      <c r="M5" s="8" t="s">
        <v>10</v>
      </c>
      <c r="N5" s="8" t="s">
        <v>12</v>
      </c>
    </row>
    <row r="6" spans="1:14" ht="45.75" customHeight="1" x14ac:dyDescent="0.25">
      <c r="A6" s="6"/>
      <c r="B6" s="5" t="s">
        <v>33</v>
      </c>
      <c r="C6" s="5" t="s">
        <v>34</v>
      </c>
      <c r="D6" s="5" t="s">
        <v>35</v>
      </c>
      <c r="E6" s="5" t="s">
        <v>36</v>
      </c>
      <c r="F6" s="5" t="s">
        <v>37</v>
      </c>
      <c r="G6" s="5" t="s">
        <v>38</v>
      </c>
      <c r="H6" s="5" t="s">
        <v>5</v>
      </c>
      <c r="I6" s="17" t="s">
        <v>39</v>
      </c>
      <c r="J6" s="17" t="s">
        <v>40</v>
      </c>
      <c r="K6" s="17" t="s">
        <v>41</v>
      </c>
      <c r="L6" s="5" t="s">
        <v>6</v>
      </c>
      <c r="M6" s="5" t="s">
        <v>9</v>
      </c>
      <c r="N6" s="5" t="s">
        <v>0</v>
      </c>
    </row>
    <row r="7" spans="1:14" x14ac:dyDescent="0.25">
      <c r="A7" s="3" t="s">
        <v>1</v>
      </c>
      <c r="B7" s="4">
        <v>1500</v>
      </c>
      <c r="C7" s="4">
        <v>1500</v>
      </c>
      <c r="D7" s="4">
        <v>1500</v>
      </c>
      <c r="E7" s="4">
        <v>1500</v>
      </c>
      <c r="F7" s="4">
        <v>1500</v>
      </c>
      <c r="G7" s="4">
        <v>1500</v>
      </c>
      <c r="H7" s="9">
        <f t="shared" ref="H7:H16" si="0">SUM(B7:G7)</f>
        <v>9000</v>
      </c>
      <c r="I7" s="4">
        <v>1821.75</v>
      </c>
      <c r="J7" s="4">
        <v>1821.75</v>
      </c>
      <c r="K7" s="4">
        <v>1821.75</v>
      </c>
      <c r="L7" s="9">
        <f>SUM(H7:K7)</f>
        <v>14465.25</v>
      </c>
      <c r="M7" s="9">
        <f>IF((L7)&lt;10000,L7,10000)</f>
        <v>10000</v>
      </c>
      <c r="N7" s="9">
        <f t="shared" ref="N7:N16" si="1">M7*$N$4</f>
        <v>7000</v>
      </c>
    </row>
    <row r="8" spans="1:14" x14ac:dyDescent="0.25">
      <c r="A8" s="3" t="s">
        <v>2</v>
      </c>
      <c r="B8" s="4">
        <v>300</v>
      </c>
      <c r="C8" s="4">
        <v>300</v>
      </c>
      <c r="D8" s="4">
        <v>300</v>
      </c>
      <c r="E8" s="4">
        <v>300</v>
      </c>
      <c r="F8" s="4">
        <v>300</v>
      </c>
      <c r="G8" s="4">
        <v>300</v>
      </c>
      <c r="H8" s="9">
        <f t="shared" si="0"/>
        <v>1800</v>
      </c>
      <c r="I8" s="4"/>
      <c r="J8" s="4"/>
      <c r="K8" s="4"/>
      <c r="L8" s="9">
        <f t="shared" ref="L8:L16" si="2">SUM(H8:K8)</f>
        <v>1800</v>
      </c>
      <c r="M8" s="9">
        <f t="shared" ref="M8:M16" si="3">IF((L8)&lt;10000,L8,10000)</f>
        <v>1800</v>
      </c>
      <c r="N8" s="9">
        <f t="shared" si="1"/>
        <v>1260</v>
      </c>
    </row>
    <row r="9" spans="1:14" x14ac:dyDescent="0.25">
      <c r="A9" s="3" t="s">
        <v>4</v>
      </c>
      <c r="B9" s="4">
        <v>3000</v>
      </c>
      <c r="C9" s="4">
        <v>3000</v>
      </c>
      <c r="D9" s="4">
        <v>3000</v>
      </c>
      <c r="E9" s="4">
        <v>3000</v>
      </c>
      <c r="F9" s="4">
        <v>3000</v>
      </c>
      <c r="G9" s="4">
        <v>3000</v>
      </c>
      <c r="H9" s="9">
        <f t="shared" si="0"/>
        <v>18000</v>
      </c>
      <c r="I9" s="4">
        <v>1821.75</v>
      </c>
      <c r="J9" s="4">
        <v>1821.75</v>
      </c>
      <c r="K9" s="4">
        <v>1821.75</v>
      </c>
      <c r="L9" s="9">
        <f t="shared" si="2"/>
        <v>23465.25</v>
      </c>
      <c r="M9" s="9">
        <f t="shared" si="3"/>
        <v>10000</v>
      </c>
      <c r="N9" s="9">
        <f t="shared" si="1"/>
        <v>7000</v>
      </c>
    </row>
    <row r="10" spans="1:14" x14ac:dyDescent="0.25">
      <c r="A10" s="3"/>
      <c r="B10" s="4"/>
      <c r="C10" s="4"/>
      <c r="D10" s="4"/>
      <c r="E10" s="4"/>
      <c r="F10" s="4"/>
      <c r="G10" s="4"/>
      <c r="H10" s="9">
        <f t="shared" si="0"/>
        <v>0</v>
      </c>
      <c r="I10" s="4"/>
      <c r="J10" s="4"/>
      <c r="K10" s="4"/>
      <c r="L10" s="9">
        <f t="shared" si="2"/>
        <v>0</v>
      </c>
      <c r="M10" s="9">
        <f t="shared" si="3"/>
        <v>0</v>
      </c>
      <c r="N10" s="9">
        <f t="shared" si="1"/>
        <v>0</v>
      </c>
    </row>
    <row r="11" spans="1:14" x14ac:dyDescent="0.25">
      <c r="A11" s="3"/>
      <c r="B11" s="4"/>
      <c r="C11" s="4"/>
      <c r="D11" s="4"/>
      <c r="E11" s="4"/>
      <c r="F11" s="4"/>
      <c r="G11" s="4"/>
      <c r="H11" s="9">
        <f t="shared" si="0"/>
        <v>0</v>
      </c>
      <c r="I11" s="4"/>
      <c r="J11" s="4"/>
      <c r="K11" s="4"/>
      <c r="L11" s="9">
        <f t="shared" si="2"/>
        <v>0</v>
      </c>
      <c r="M11" s="9">
        <f t="shared" si="3"/>
        <v>0</v>
      </c>
      <c r="N11" s="9">
        <f t="shared" si="1"/>
        <v>0</v>
      </c>
    </row>
    <row r="12" spans="1:14" x14ac:dyDescent="0.25">
      <c r="A12" s="3"/>
      <c r="B12" s="4"/>
      <c r="C12" s="4"/>
      <c r="D12" s="4"/>
      <c r="E12" s="4"/>
      <c r="F12" s="4"/>
      <c r="G12" s="4"/>
      <c r="H12" s="9">
        <f t="shared" si="0"/>
        <v>0</v>
      </c>
      <c r="I12" s="4"/>
      <c r="J12" s="4"/>
      <c r="K12" s="4"/>
      <c r="L12" s="9">
        <f t="shared" si="2"/>
        <v>0</v>
      </c>
      <c r="M12" s="9">
        <f t="shared" si="3"/>
        <v>0</v>
      </c>
      <c r="N12" s="9">
        <f t="shared" si="1"/>
        <v>0</v>
      </c>
    </row>
    <row r="13" spans="1:14" x14ac:dyDescent="0.25">
      <c r="A13" s="3"/>
      <c r="B13" s="4"/>
      <c r="C13" s="4"/>
      <c r="D13" s="4"/>
      <c r="E13" s="4"/>
      <c r="F13" s="4"/>
      <c r="G13" s="4"/>
      <c r="H13" s="9">
        <f t="shared" si="0"/>
        <v>0</v>
      </c>
      <c r="I13" s="4"/>
      <c r="J13" s="4"/>
      <c r="K13" s="4"/>
      <c r="L13" s="9">
        <f t="shared" si="2"/>
        <v>0</v>
      </c>
      <c r="M13" s="9">
        <f t="shared" si="3"/>
        <v>0</v>
      </c>
      <c r="N13" s="9">
        <f t="shared" si="1"/>
        <v>0</v>
      </c>
    </row>
    <row r="14" spans="1:14" x14ac:dyDescent="0.25">
      <c r="A14" s="3"/>
      <c r="B14" s="4"/>
      <c r="C14" s="4"/>
      <c r="D14" s="4"/>
      <c r="E14" s="4"/>
      <c r="F14" s="4"/>
      <c r="G14" s="4"/>
      <c r="H14" s="9">
        <f t="shared" si="0"/>
        <v>0</v>
      </c>
      <c r="I14" s="4"/>
      <c r="J14" s="4"/>
      <c r="K14" s="4"/>
      <c r="L14" s="9">
        <f t="shared" si="2"/>
        <v>0</v>
      </c>
      <c r="M14" s="9">
        <f t="shared" si="3"/>
        <v>0</v>
      </c>
      <c r="N14" s="9">
        <f t="shared" si="1"/>
        <v>0</v>
      </c>
    </row>
    <row r="15" spans="1:14" x14ac:dyDescent="0.25">
      <c r="A15" s="3"/>
      <c r="B15" s="4"/>
      <c r="C15" s="4"/>
      <c r="D15" s="4"/>
      <c r="E15" s="4"/>
      <c r="F15" s="4"/>
      <c r="G15" s="4"/>
      <c r="H15" s="9">
        <f t="shared" si="0"/>
        <v>0</v>
      </c>
      <c r="I15" s="4"/>
      <c r="J15" s="4"/>
      <c r="K15" s="4"/>
      <c r="L15" s="9">
        <f t="shared" si="2"/>
        <v>0</v>
      </c>
      <c r="M15" s="9">
        <f t="shared" si="3"/>
        <v>0</v>
      </c>
      <c r="N15" s="9">
        <f t="shared" si="1"/>
        <v>0</v>
      </c>
    </row>
    <row r="16" spans="1:14" ht="15.75" thickBot="1" x14ac:dyDescent="0.3">
      <c r="A16" s="3"/>
      <c r="B16" s="4"/>
      <c r="C16" s="4"/>
      <c r="D16" s="4"/>
      <c r="E16" s="4"/>
      <c r="F16" s="4"/>
      <c r="G16" s="4"/>
      <c r="H16" s="9">
        <f t="shared" si="0"/>
        <v>0</v>
      </c>
      <c r="I16" s="4"/>
      <c r="J16" s="4"/>
      <c r="K16" s="4"/>
      <c r="L16" s="9">
        <f t="shared" si="2"/>
        <v>0</v>
      </c>
      <c r="M16" s="9">
        <f t="shared" si="3"/>
        <v>0</v>
      </c>
      <c r="N16" s="13">
        <f t="shared" si="1"/>
        <v>0</v>
      </c>
    </row>
    <row r="17" spans="1:14" ht="15.75" thickBot="1" x14ac:dyDescent="0.3">
      <c r="A17" s="3"/>
      <c r="B17" s="2">
        <f t="shared" ref="B17:N17" si="4">SUM(B7:B16)</f>
        <v>4800</v>
      </c>
      <c r="C17" s="2">
        <f t="shared" si="4"/>
        <v>4800</v>
      </c>
      <c r="D17" s="2">
        <f t="shared" si="4"/>
        <v>4800</v>
      </c>
      <c r="E17" s="2">
        <f t="shared" si="4"/>
        <v>4800</v>
      </c>
      <c r="F17" s="2">
        <f t="shared" si="4"/>
        <v>4800</v>
      </c>
      <c r="G17" s="2">
        <f t="shared" si="4"/>
        <v>4800</v>
      </c>
      <c r="H17" s="10">
        <f t="shared" si="4"/>
        <v>28800</v>
      </c>
      <c r="I17" s="2">
        <f t="shared" si="4"/>
        <v>3643.5</v>
      </c>
      <c r="J17" s="2">
        <f t="shared" si="4"/>
        <v>3643.5</v>
      </c>
      <c r="K17" s="2">
        <f t="shared" si="4"/>
        <v>3643.5</v>
      </c>
      <c r="L17" s="10">
        <f t="shared" si="4"/>
        <v>39730.5</v>
      </c>
      <c r="M17" s="12">
        <f t="shared" si="4"/>
        <v>21800</v>
      </c>
      <c r="N17" s="14">
        <f t="shared" si="4"/>
        <v>15260</v>
      </c>
    </row>
    <row r="18" spans="1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 x14ac:dyDescent="0.25">
      <c r="A20" t="s">
        <v>3</v>
      </c>
    </row>
    <row r="21" spans="1:14" x14ac:dyDescent="0.25">
      <c r="A21" t="s">
        <v>18</v>
      </c>
    </row>
  </sheetData>
  <pageMargins left="0.25" right="0.25" top="0.75" bottom="0.75" header="0.3" footer="0.3"/>
  <pageSetup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8BBE-9715-4094-8AFE-6082EF0004B5}">
  <sheetPr>
    <tabColor theme="5" tint="0.59999389629810485"/>
    <pageSetUpPr fitToPage="1"/>
  </sheetPr>
  <dimension ref="A1:N21"/>
  <sheetViews>
    <sheetView workbookViewId="0">
      <pane xSplit="1" topLeftCell="B1" activePane="topRight" state="frozen"/>
      <selection pane="topRight" activeCell="B13" sqref="B13"/>
    </sheetView>
  </sheetViews>
  <sheetFormatPr defaultRowHeight="15" x14ac:dyDescent="0.25"/>
  <cols>
    <col min="1" max="1" width="22.42578125" bestFit="1" customWidth="1"/>
    <col min="2" max="7" width="20.140625" bestFit="1" customWidth="1"/>
    <col min="8" max="8" width="14.7109375" customWidth="1"/>
    <col min="9" max="11" width="18.42578125" bestFit="1" customWidth="1"/>
    <col min="12" max="12" width="14.7109375" customWidth="1"/>
    <col min="13" max="13" width="19" customWidth="1"/>
    <col min="14" max="14" width="12.140625" customWidth="1"/>
  </cols>
  <sheetData>
    <row r="1" spans="1:14" x14ac:dyDescent="0.25">
      <c r="A1" s="16" t="s">
        <v>17</v>
      </c>
    </row>
    <row r="2" spans="1:14" x14ac:dyDescent="0.25">
      <c r="A2" s="16" t="s">
        <v>32</v>
      </c>
    </row>
    <row r="3" spans="1:14" x14ac:dyDescent="0.25">
      <c r="A3" s="15"/>
    </row>
    <row r="4" spans="1:14" x14ac:dyDescent="0.25">
      <c r="N4" s="7">
        <v>0.7</v>
      </c>
    </row>
    <row r="5" spans="1:14" x14ac:dyDescent="0.25">
      <c r="B5" s="8" t="s">
        <v>11</v>
      </c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 t="s">
        <v>12</v>
      </c>
      <c r="I5" s="8" t="s">
        <v>11</v>
      </c>
      <c r="J5" s="8" t="s">
        <v>11</v>
      </c>
      <c r="K5" s="8" t="s">
        <v>11</v>
      </c>
      <c r="L5" s="8" t="s">
        <v>12</v>
      </c>
      <c r="M5" s="8" t="s">
        <v>10</v>
      </c>
      <c r="N5" s="8" t="s">
        <v>12</v>
      </c>
    </row>
    <row r="6" spans="1:14" ht="45.75" customHeight="1" x14ac:dyDescent="0.25">
      <c r="A6" s="6"/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5</v>
      </c>
      <c r="I6" s="17" t="s">
        <v>48</v>
      </c>
      <c r="J6" s="17" t="s">
        <v>49</v>
      </c>
      <c r="K6" s="17" t="s">
        <v>50</v>
      </c>
      <c r="L6" s="5" t="s">
        <v>6</v>
      </c>
      <c r="M6" s="5" t="s">
        <v>9</v>
      </c>
      <c r="N6" s="5" t="s">
        <v>0</v>
      </c>
    </row>
    <row r="7" spans="1:14" x14ac:dyDescent="0.25">
      <c r="A7" s="3" t="s">
        <v>1</v>
      </c>
      <c r="B7" s="4">
        <v>1500</v>
      </c>
      <c r="C7" s="4">
        <v>1500</v>
      </c>
      <c r="D7" s="4">
        <v>1500</v>
      </c>
      <c r="E7" s="4">
        <v>1500</v>
      </c>
      <c r="F7" s="4">
        <v>1500</v>
      </c>
      <c r="G7" s="4">
        <v>1500</v>
      </c>
      <c r="H7" s="9">
        <f t="shared" ref="H7:H16" si="0">SUM(B7:G7)</f>
        <v>9000</v>
      </c>
      <c r="I7" s="4">
        <v>1821.75</v>
      </c>
      <c r="J7" s="4">
        <v>1821.75</v>
      </c>
      <c r="K7" s="4">
        <v>1821.75</v>
      </c>
      <c r="L7" s="9">
        <f>SUM(H7:K7)</f>
        <v>14465.25</v>
      </c>
      <c r="M7" s="9">
        <f>IF((L7)&lt;10000,L7,10000)</f>
        <v>10000</v>
      </c>
      <c r="N7" s="9">
        <f t="shared" ref="N7:N16" si="1">M7*$N$4</f>
        <v>7000</v>
      </c>
    </row>
    <row r="8" spans="1:14" x14ac:dyDescent="0.25">
      <c r="A8" s="3" t="s">
        <v>2</v>
      </c>
      <c r="B8" s="4">
        <v>300</v>
      </c>
      <c r="C8" s="4">
        <v>300</v>
      </c>
      <c r="D8" s="4">
        <v>300</v>
      </c>
      <c r="E8" s="4">
        <v>300</v>
      </c>
      <c r="F8" s="4">
        <v>300</v>
      </c>
      <c r="G8" s="4">
        <v>300</v>
      </c>
      <c r="H8" s="9">
        <f t="shared" si="0"/>
        <v>1800</v>
      </c>
      <c r="I8" s="4"/>
      <c r="J8" s="4"/>
      <c r="K8" s="4"/>
      <c r="L8" s="9">
        <f t="shared" ref="L8:L16" si="2">SUM(H8:K8)</f>
        <v>1800</v>
      </c>
      <c r="M8" s="9">
        <f t="shared" ref="M8:M16" si="3">IF((L8)&lt;10000,L8,10000)</f>
        <v>1800</v>
      </c>
      <c r="N8" s="9">
        <f t="shared" si="1"/>
        <v>1260</v>
      </c>
    </row>
    <row r="9" spans="1:14" x14ac:dyDescent="0.25">
      <c r="A9" s="3" t="s">
        <v>4</v>
      </c>
      <c r="B9" s="4">
        <v>3000</v>
      </c>
      <c r="C9" s="4">
        <v>3000</v>
      </c>
      <c r="D9" s="4">
        <v>3000</v>
      </c>
      <c r="E9" s="4">
        <v>3000</v>
      </c>
      <c r="F9" s="4">
        <v>3000</v>
      </c>
      <c r="G9" s="4">
        <v>3000</v>
      </c>
      <c r="H9" s="9">
        <f t="shared" si="0"/>
        <v>18000</v>
      </c>
      <c r="I9" s="4">
        <v>1821.75</v>
      </c>
      <c r="J9" s="4">
        <v>1821.75</v>
      </c>
      <c r="K9" s="4">
        <v>1821.75</v>
      </c>
      <c r="L9" s="9">
        <f t="shared" si="2"/>
        <v>23465.25</v>
      </c>
      <c r="M9" s="9">
        <f t="shared" si="3"/>
        <v>10000</v>
      </c>
      <c r="N9" s="9">
        <f t="shared" si="1"/>
        <v>7000</v>
      </c>
    </row>
    <row r="10" spans="1:14" x14ac:dyDescent="0.25">
      <c r="A10" s="3"/>
      <c r="B10" s="4"/>
      <c r="C10" s="4"/>
      <c r="D10" s="4"/>
      <c r="E10" s="4"/>
      <c r="F10" s="4"/>
      <c r="G10" s="4"/>
      <c r="H10" s="9">
        <f t="shared" si="0"/>
        <v>0</v>
      </c>
      <c r="I10" s="4"/>
      <c r="J10" s="4"/>
      <c r="K10" s="4"/>
      <c r="L10" s="9">
        <f t="shared" si="2"/>
        <v>0</v>
      </c>
      <c r="M10" s="9">
        <f t="shared" si="3"/>
        <v>0</v>
      </c>
      <c r="N10" s="9">
        <f t="shared" si="1"/>
        <v>0</v>
      </c>
    </row>
    <row r="11" spans="1:14" x14ac:dyDescent="0.25">
      <c r="A11" s="3"/>
      <c r="B11" s="4"/>
      <c r="C11" s="4"/>
      <c r="D11" s="4"/>
      <c r="E11" s="4"/>
      <c r="F11" s="4"/>
      <c r="G11" s="4"/>
      <c r="H11" s="9">
        <f t="shared" si="0"/>
        <v>0</v>
      </c>
      <c r="I11" s="4"/>
      <c r="J11" s="4"/>
      <c r="K11" s="4"/>
      <c r="L11" s="9">
        <f t="shared" si="2"/>
        <v>0</v>
      </c>
      <c r="M11" s="9">
        <f t="shared" si="3"/>
        <v>0</v>
      </c>
      <c r="N11" s="9">
        <f t="shared" si="1"/>
        <v>0</v>
      </c>
    </row>
    <row r="12" spans="1:14" x14ac:dyDescent="0.25">
      <c r="A12" s="3"/>
      <c r="B12" s="4"/>
      <c r="C12" s="4"/>
      <c r="D12" s="4"/>
      <c r="E12" s="4"/>
      <c r="F12" s="4"/>
      <c r="G12" s="4"/>
      <c r="H12" s="9">
        <f t="shared" si="0"/>
        <v>0</v>
      </c>
      <c r="I12" s="4"/>
      <c r="J12" s="4"/>
      <c r="K12" s="4"/>
      <c r="L12" s="9">
        <f t="shared" si="2"/>
        <v>0</v>
      </c>
      <c r="M12" s="9">
        <f t="shared" si="3"/>
        <v>0</v>
      </c>
      <c r="N12" s="9">
        <f t="shared" si="1"/>
        <v>0</v>
      </c>
    </row>
    <row r="13" spans="1:14" x14ac:dyDescent="0.25">
      <c r="A13" s="3"/>
      <c r="B13" s="4"/>
      <c r="C13" s="4"/>
      <c r="D13" s="4"/>
      <c r="E13" s="4"/>
      <c r="F13" s="4"/>
      <c r="G13" s="4"/>
      <c r="H13" s="9">
        <f t="shared" si="0"/>
        <v>0</v>
      </c>
      <c r="I13" s="4"/>
      <c r="J13" s="4"/>
      <c r="K13" s="4"/>
      <c r="L13" s="9">
        <f t="shared" si="2"/>
        <v>0</v>
      </c>
      <c r="M13" s="9">
        <f t="shared" si="3"/>
        <v>0</v>
      </c>
      <c r="N13" s="9">
        <f t="shared" si="1"/>
        <v>0</v>
      </c>
    </row>
    <row r="14" spans="1:14" x14ac:dyDescent="0.25">
      <c r="A14" s="3"/>
      <c r="B14" s="4"/>
      <c r="C14" s="4"/>
      <c r="D14" s="4"/>
      <c r="E14" s="4"/>
      <c r="F14" s="4"/>
      <c r="G14" s="4"/>
      <c r="H14" s="9">
        <f t="shared" si="0"/>
        <v>0</v>
      </c>
      <c r="I14" s="4"/>
      <c r="J14" s="4"/>
      <c r="K14" s="4"/>
      <c r="L14" s="9">
        <f t="shared" si="2"/>
        <v>0</v>
      </c>
      <c r="M14" s="9">
        <f t="shared" si="3"/>
        <v>0</v>
      </c>
      <c r="N14" s="9">
        <f t="shared" si="1"/>
        <v>0</v>
      </c>
    </row>
    <row r="15" spans="1:14" x14ac:dyDescent="0.25">
      <c r="A15" s="3"/>
      <c r="B15" s="4"/>
      <c r="C15" s="4"/>
      <c r="D15" s="4"/>
      <c r="E15" s="4"/>
      <c r="F15" s="4"/>
      <c r="G15" s="4"/>
      <c r="H15" s="9">
        <f t="shared" si="0"/>
        <v>0</v>
      </c>
      <c r="I15" s="4"/>
      <c r="J15" s="4"/>
      <c r="K15" s="4"/>
      <c r="L15" s="9">
        <f t="shared" si="2"/>
        <v>0</v>
      </c>
      <c r="M15" s="9">
        <f t="shared" si="3"/>
        <v>0</v>
      </c>
      <c r="N15" s="9">
        <f t="shared" si="1"/>
        <v>0</v>
      </c>
    </row>
    <row r="16" spans="1:14" ht="15.75" thickBot="1" x14ac:dyDescent="0.3">
      <c r="A16" s="3"/>
      <c r="B16" s="4"/>
      <c r="C16" s="4"/>
      <c r="D16" s="4"/>
      <c r="E16" s="4"/>
      <c r="F16" s="4"/>
      <c r="G16" s="4"/>
      <c r="H16" s="9">
        <f t="shared" si="0"/>
        <v>0</v>
      </c>
      <c r="I16" s="4"/>
      <c r="J16" s="4"/>
      <c r="K16" s="4"/>
      <c r="L16" s="9">
        <f t="shared" si="2"/>
        <v>0</v>
      </c>
      <c r="M16" s="9">
        <f t="shared" si="3"/>
        <v>0</v>
      </c>
      <c r="N16" s="13">
        <f t="shared" si="1"/>
        <v>0</v>
      </c>
    </row>
    <row r="17" spans="1:14" ht="15.75" thickBot="1" x14ac:dyDescent="0.3">
      <c r="A17" s="3"/>
      <c r="B17" s="2">
        <f t="shared" ref="B17:N17" si="4">SUM(B7:B16)</f>
        <v>4800</v>
      </c>
      <c r="C17" s="2">
        <f t="shared" si="4"/>
        <v>4800</v>
      </c>
      <c r="D17" s="2">
        <f t="shared" si="4"/>
        <v>4800</v>
      </c>
      <c r="E17" s="2">
        <f t="shared" si="4"/>
        <v>4800</v>
      </c>
      <c r="F17" s="2">
        <f t="shared" si="4"/>
        <v>4800</v>
      </c>
      <c r="G17" s="2">
        <f t="shared" si="4"/>
        <v>4800</v>
      </c>
      <c r="H17" s="10">
        <f t="shared" si="4"/>
        <v>28800</v>
      </c>
      <c r="I17" s="2">
        <f t="shared" si="4"/>
        <v>3643.5</v>
      </c>
      <c r="J17" s="2">
        <f t="shared" si="4"/>
        <v>3643.5</v>
      </c>
      <c r="K17" s="2">
        <f t="shared" si="4"/>
        <v>3643.5</v>
      </c>
      <c r="L17" s="10">
        <f t="shared" si="4"/>
        <v>39730.5</v>
      </c>
      <c r="M17" s="12">
        <f t="shared" si="4"/>
        <v>21800</v>
      </c>
      <c r="N17" s="14">
        <f t="shared" si="4"/>
        <v>15260</v>
      </c>
    </row>
    <row r="18" spans="1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 x14ac:dyDescent="0.25">
      <c r="A20" t="s">
        <v>3</v>
      </c>
    </row>
    <row r="21" spans="1:14" x14ac:dyDescent="0.25">
      <c r="A21" t="s">
        <v>18</v>
      </c>
    </row>
  </sheetData>
  <pageMargins left="0.25" right="0.25" top="0.75" bottom="0.75" header="0.3" footer="0.3"/>
  <pageSetup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66796-58F1-4F08-AF33-D3D4B4CB47AE}">
  <sheetPr>
    <tabColor theme="5" tint="0.59999389629810485"/>
    <pageSetUpPr fitToPage="1"/>
  </sheetPr>
  <dimension ref="A1:N21"/>
  <sheetViews>
    <sheetView workbookViewId="0">
      <pane xSplit="1" topLeftCell="B1" activePane="topRight" state="frozen"/>
      <selection pane="topRight" activeCell="A4" sqref="A4"/>
    </sheetView>
  </sheetViews>
  <sheetFormatPr defaultRowHeight="15" x14ac:dyDescent="0.25"/>
  <cols>
    <col min="1" max="1" width="22.42578125" bestFit="1" customWidth="1"/>
    <col min="2" max="7" width="20.140625" bestFit="1" customWidth="1"/>
    <col min="8" max="8" width="14.7109375" customWidth="1"/>
    <col min="9" max="11" width="18.42578125" bestFit="1" customWidth="1"/>
    <col min="12" max="12" width="14.7109375" customWidth="1"/>
    <col min="13" max="13" width="19" customWidth="1"/>
    <col min="14" max="14" width="12.140625" customWidth="1"/>
  </cols>
  <sheetData>
    <row r="1" spans="1:14" x14ac:dyDescent="0.25">
      <c r="A1" s="16" t="s">
        <v>17</v>
      </c>
    </row>
    <row r="2" spans="1:14" x14ac:dyDescent="0.25">
      <c r="A2" s="16" t="s">
        <v>31</v>
      </c>
    </row>
    <row r="3" spans="1:14" x14ac:dyDescent="0.25">
      <c r="A3" s="15"/>
    </row>
    <row r="4" spans="1:14" x14ac:dyDescent="0.25">
      <c r="N4" s="7">
        <v>0.7</v>
      </c>
    </row>
    <row r="5" spans="1:14" x14ac:dyDescent="0.25">
      <c r="B5" s="8" t="s">
        <v>11</v>
      </c>
      <c r="C5" s="8" t="s">
        <v>11</v>
      </c>
      <c r="D5" s="8" t="s">
        <v>11</v>
      </c>
      <c r="E5" s="8" t="s">
        <v>11</v>
      </c>
      <c r="F5" s="8" t="s">
        <v>11</v>
      </c>
      <c r="G5" s="8" t="s">
        <v>11</v>
      </c>
      <c r="H5" s="8" t="s">
        <v>12</v>
      </c>
      <c r="I5" s="8" t="s">
        <v>11</v>
      </c>
      <c r="J5" s="8" t="s">
        <v>11</v>
      </c>
      <c r="K5" s="8" t="s">
        <v>11</v>
      </c>
      <c r="L5" s="8" t="s">
        <v>12</v>
      </c>
      <c r="M5" s="8" t="s">
        <v>10</v>
      </c>
      <c r="N5" s="8" t="s">
        <v>12</v>
      </c>
    </row>
    <row r="6" spans="1:14" ht="45.75" customHeight="1" x14ac:dyDescent="0.25">
      <c r="A6" s="6"/>
      <c r="B6" s="5" t="s">
        <v>51</v>
      </c>
      <c r="C6" s="5" t="s">
        <v>52</v>
      </c>
      <c r="D6" s="5" t="s">
        <v>53</v>
      </c>
      <c r="E6" s="5" t="s">
        <v>54</v>
      </c>
      <c r="F6" s="5" t="s">
        <v>55</v>
      </c>
      <c r="G6" s="5" t="s">
        <v>56</v>
      </c>
      <c r="H6" s="5" t="s">
        <v>5</v>
      </c>
      <c r="I6" s="17" t="s">
        <v>57</v>
      </c>
      <c r="J6" s="17" t="s">
        <v>58</v>
      </c>
      <c r="K6" s="17" t="s">
        <v>59</v>
      </c>
      <c r="L6" s="5" t="s">
        <v>6</v>
      </c>
      <c r="M6" s="5" t="s">
        <v>9</v>
      </c>
      <c r="N6" s="5" t="s">
        <v>0</v>
      </c>
    </row>
    <row r="7" spans="1:14" x14ac:dyDescent="0.25">
      <c r="A7" s="3" t="s">
        <v>1</v>
      </c>
      <c r="B7" s="4">
        <v>1500</v>
      </c>
      <c r="C7" s="4">
        <v>1500</v>
      </c>
      <c r="D7" s="4">
        <v>1500</v>
      </c>
      <c r="E7" s="4">
        <v>1500</v>
      </c>
      <c r="F7" s="4">
        <v>1500</v>
      </c>
      <c r="G7" s="4">
        <v>1500</v>
      </c>
      <c r="H7" s="9">
        <f t="shared" ref="H7:H16" si="0">SUM(B7:G7)</f>
        <v>9000</v>
      </c>
      <c r="I7" s="4">
        <v>1821.75</v>
      </c>
      <c r="J7" s="4">
        <v>1821.75</v>
      </c>
      <c r="K7" s="4">
        <v>1821.75</v>
      </c>
      <c r="L7" s="9">
        <f>SUM(H7:K7)</f>
        <v>14465.25</v>
      </c>
      <c r="M7" s="9">
        <f>IF((L7)&lt;10000,L7,10000)</f>
        <v>10000</v>
      </c>
      <c r="N7" s="9">
        <f t="shared" ref="N7:N16" si="1">M7*$N$4</f>
        <v>7000</v>
      </c>
    </row>
    <row r="8" spans="1:14" x14ac:dyDescent="0.25">
      <c r="A8" s="3" t="s">
        <v>2</v>
      </c>
      <c r="B8" s="4">
        <v>300</v>
      </c>
      <c r="C8" s="4">
        <v>300</v>
      </c>
      <c r="D8" s="4">
        <v>300</v>
      </c>
      <c r="E8" s="4">
        <v>300</v>
      </c>
      <c r="F8" s="4">
        <v>300</v>
      </c>
      <c r="G8" s="4">
        <v>300</v>
      </c>
      <c r="H8" s="9">
        <f t="shared" si="0"/>
        <v>1800</v>
      </c>
      <c r="I8" s="4"/>
      <c r="J8" s="4"/>
      <c r="K8" s="4"/>
      <c r="L8" s="9">
        <f t="shared" ref="L8:L16" si="2">SUM(H8:K8)</f>
        <v>1800</v>
      </c>
      <c r="M8" s="9">
        <f t="shared" ref="M8:M16" si="3">IF((L8)&lt;10000,L8,10000)</f>
        <v>1800</v>
      </c>
      <c r="N8" s="9">
        <f t="shared" si="1"/>
        <v>1260</v>
      </c>
    </row>
    <row r="9" spans="1:14" x14ac:dyDescent="0.25">
      <c r="A9" s="3" t="s">
        <v>4</v>
      </c>
      <c r="B9" s="4">
        <v>3000</v>
      </c>
      <c r="C9" s="4">
        <v>3000</v>
      </c>
      <c r="D9" s="4">
        <v>3000</v>
      </c>
      <c r="E9" s="4">
        <v>3000</v>
      </c>
      <c r="F9" s="4">
        <v>3000</v>
      </c>
      <c r="G9" s="4">
        <v>3000</v>
      </c>
      <c r="H9" s="9">
        <f t="shared" si="0"/>
        <v>18000</v>
      </c>
      <c r="I9" s="4">
        <v>1821.75</v>
      </c>
      <c r="J9" s="4">
        <v>1821.75</v>
      </c>
      <c r="K9" s="4">
        <v>1821.75</v>
      </c>
      <c r="L9" s="9">
        <f t="shared" si="2"/>
        <v>23465.25</v>
      </c>
      <c r="M9" s="9">
        <f t="shared" si="3"/>
        <v>10000</v>
      </c>
      <c r="N9" s="9">
        <f t="shared" si="1"/>
        <v>7000</v>
      </c>
    </row>
    <row r="10" spans="1:14" x14ac:dyDescent="0.25">
      <c r="A10" s="3"/>
      <c r="B10" s="4"/>
      <c r="C10" s="4"/>
      <c r="D10" s="4"/>
      <c r="E10" s="4"/>
      <c r="F10" s="4"/>
      <c r="G10" s="4"/>
      <c r="H10" s="9">
        <f t="shared" si="0"/>
        <v>0</v>
      </c>
      <c r="I10" s="4"/>
      <c r="J10" s="4"/>
      <c r="K10" s="4"/>
      <c r="L10" s="9">
        <f t="shared" si="2"/>
        <v>0</v>
      </c>
      <c r="M10" s="9">
        <f t="shared" si="3"/>
        <v>0</v>
      </c>
      <c r="N10" s="9">
        <f t="shared" si="1"/>
        <v>0</v>
      </c>
    </row>
    <row r="11" spans="1:14" x14ac:dyDescent="0.25">
      <c r="A11" s="3"/>
      <c r="B11" s="4"/>
      <c r="C11" s="4"/>
      <c r="D11" s="4"/>
      <c r="E11" s="4"/>
      <c r="F11" s="4"/>
      <c r="G11" s="4"/>
      <c r="H11" s="9">
        <f t="shared" si="0"/>
        <v>0</v>
      </c>
      <c r="I11" s="4"/>
      <c r="J11" s="4"/>
      <c r="K11" s="4"/>
      <c r="L11" s="9">
        <f t="shared" si="2"/>
        <v>0</v>
      </c>
      <c r="M11" s="9">
        <f t="shared" si="3"/>
        <v>0</v>
      </c>
      <c r="N11" s="9">
        <f t="shared" si="1"/>
        <v>0</v>
      </c>
    </row>
    <row r="12" spans="1:14" x14ac:dyDescent="0.25">
      <c r="A12" s="3"/>
      <c r="B12" s="4"/>
      <c r="C12" s="4"/>
      <c r="D12" s="4"/>
      <c r="E12" s="4"/>
      <c r="F12" s="4"/>
      <c r="G12" s="4"/>
      <c r="H12" s="9">
        <f t="shared" si="0"/>
        <v>0</v>
      </c>
      <c r="I12" s="4"/>
      <c r="J12" s="4"/>
      <c r="K12" s="4"/>
      <c r="L12" s="9">
        <f t="shared" si="2"/>
        <v>0</v>
      </c>
      <c r="M12" s="9">
        <f t="shared" si="3"/>
        <v>0</v>
      </c>
      <c r="N12" s="9">
        <f t="shared" si="1"/>
        <v>0</v>
      </c>
    </row>
    <row r="13" spans="1:14" x14ac:dyDescent="0.25">
      <c r="A13" s="3"/>
      <c r="B13" s="4"/>
      <c r="C13" s="4"/>
      <c r="D13" s="4"/>
      <c r="E13" s="4"/>
      <c r="F13" s="4"/>
      <c r="G13" s="4"/>
      <c r="H13" s="9">
        <f t="shared" si="0"/>
        <v>0</v>
      </c>
      <c r="I13" s="4"/>
      <c r="J13" s="4"/>
      <c r="K13" s="4"/>
      <c r="L13" s="9">
        <f t="shared" si="2"/>
        <v>0</v>
      </c>
      <c r="M13" s="9">
        <f t="shared" si="3"/>
        <v>0</v>
      </c>
      <c r="N13" s="9">
        <f t="shared" si="1"/>
        <v>0</v>
      </c>
    </row>
    <row r="14" spans="1:14" x14ac:dyDescent="0.25">
      <c r="A14" s="3"/>
      <c r="B14" s="4"/>
      <c r="C14" s="4"/>
      <c r="D14" s="4"/>
      <c r="E14" s="4"/>
      <c r="F14" s="4"/>
      <c r="G14" s="4"/>
      <c r="H14" s="9">
        <f t="shared" si="0"/>
        <v>0</v>
      </c>
      <c r="I14" s="4"/>
      <c r="J14" s="4"/>
      <c r="K14" s="4"/>
      <c r="L14" s="9">
        <f t="shared" si="2"/>
        <v>0</v>
      </c>
      <c r="M14" s="9">
        <f t="shared" si="3"/>
        <v>0</v>
      </c>
      <c r="N14" s="9">
        <f t="shared" si="1"/>
        <v>0</v>
      </c>
    </row>
    <row r="15" spans="1:14" x14ac:dyDescent="0.25">
      <c r="A15" s="3"/>
      <c r="B15" s="4"/>
      <c r="C15" s="4"/>
      <c r="D15" s="4"/>
      <c r="E15" s="4"/>
      <c r="F15" s="4"/>
      <c r="G15" s="4"/>
      <c r="H15" s="9">
        <f t="shared" si="0"/>
        <v>0</v>
      </c>
      <c r="I15" s="4"/>
      <c r="J15" s="4"/>
      <c r="K15" s="4"/>
      <c r="L15" s="9">
        <f t="shared" si="2"/>
        <v>0</v>
      </c>
      <c r="M15" s="9">
        <f t="shared" si="3"/>
        <v>0</v>
      </c>
      <c r="N15" s="9">
        <f t="shared" si="1"/>
        <v>0</v>
      </c>
    </row>
    <row r="16" spans="1:14" ht="15.75" thickBot="1" x14ac:dyDescent="0.3">
      <c r="A16" s="3"/>
      <c r="B16" s="4"/>
      <c r="C16" s="4"/>
      <c r="D16" s="4"/>
      <c r="E16" s="4"/>
      <c r="F16" s="4"/>
      <c r="G16" s="4"/>
      <c r="H16" s="9">
        <f t="shared" si="0"/>
        <v>0</v>
      </c>
      <c r="I16" s="4"/>
      <c r="J16" s="4"/>
      <c r="K16" s="4"/>
      <c r="L16" s="9">
        <f t="shared" si="2"/>
        <v>0</v>
      </c>
      <c r="M16" s="9">
        <f t="shared" si="3"/>
        <v>0</v>
      </c>
      <c r="N16" s="13">
        <f t="shared" si="1"/>
        <v>0</v>
      </c>
    </row>
    <row r="17" spans="1:14" ht="15.75" thickBot="1" x14ac:dyDescent="0.3">
      <c r="A17" s="3"/>
      <c r="B17" s="2">
        <f t="shared" ref="B17:N17" si="4">SUM(B7:B16)</f>
        <v>4800</v>
      </c>
      <c r="C17" s="2">
        <f t="shared" si="4"/>
        <v>4800</v>
      </c>
      <c r="D17" s="2">
        <f t="shared" si="4"/>
        <v>4800</v>
      </c>
      <c r="E17" s="2">
        <f t="shared" si="4"/>
        <v>4800</v>
      </c>
      <c r="F17" s="2">
        <f t="shared" si="4"/>
        <v>4800</v>
      </c>
      <c r="G17" s="2">
        <f t="shared" si="4"/>
        <v>4800</v>
      </c>
      <c r="H17" s="10">
        <f t="shared" si="4"/>
        <v>28800</v>
      </c>
      <c r="I17" s="2">
        <f t="shared" si="4"/>
        <v>3643.5</v>
      </c>
      <c r="J17" s="2">
        <f t="shared" si="4"/>
        <v>3643.5</v>
      </c>
      <c r="K17" s="2">
        <f t="shared" si="4"/>
        <v>3643.5</v>
      </c>
      <c r="L17" s="10">
        <f t="shared" si="4"/>
        <v>39730.5</v>
      </c>
      <c r="M17" s="12">
        <f t="shared" si="4"/>
        <v>21800</v>
      </c>
      <c r="N17" s="14">
        <f t="shared" si="4"/>
        <v>15260</v>
      </c>
    </row>
    <row r="18" spans="1:14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20" spans="1:14" x14ac:dyDescent="0.25">
      <c r="A20" t="s">
        <v>3</v>
      </c>
    </row>
    <row r="21" spans="1:14" x14ac:dyDescent="0.25">
      <c r="A21" t="s">
        <v>18</v>
      </c>
    </row>
  </sheetData>
  <pageMargins left="0.25" right="0.25" top="0.75" bottom="0.75" header="0.3" footer="0.3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2020 ERTC</vt:lpstr>
      <vt:lpstr>ERC Gross Receipts Test</vt:lpstr>
      <vt:lpstr>2021-Q1 ERTC</vt:lpstr>
      <vt:lpstr>2021-Q2 ERTC</vt:lpstr>
      <vt:lpstr>2021-Q3 ERTC</vt:lpstr>
      <vt:lpstr>2021-Q4 ERTC</vt:lpstr>
    </vt:vector>
  </TitlesOfParts>
  <Company>Archdiocese of Milwaukee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Esterle</dc:creator>
  <cp:lastModifiedBy>Denise Montpas</cp:lastModifiedBy>
  <cp:lastPrinted>2021-11-18T16:57:34Z</cp:lastPrinted>
  <dcterms:created xsi:type="dcterms:W3CDTF">2021-06-16T13:53:26Z</dcterms:created>
  <dcterms:modified xsi:type="dcterms:W3CDTF">2021-11-18T16:59:51Z</dcterms:modified>
</cp:coreProperties>
</file>